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mp" ContentType="image/p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10.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charts/chartEx2.xml" ContentType="application/vnd.ms-office.chartex+xml"/>
  <Override PartName="/xl/charts/style3.xml" ContentType="application/vnd.ms-office.chartstyle+xml"/>
  <Override PartName="/xl/charts/colors3.xml" ContentType="application/vnd.ms-office.chartcolorstyle+xml"/>
  <Override PartName="/xl/drawings/drawing13.xml" ContentType="application/vnd.openxmlformats-officedocument.drawing+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codeName="ThisWorkbook" defaultThemeVersion="166925"/>
  <mc:AlternateContent xmlns:mc="http://schemas.openxmlformats.org/markup-compatibility/2006">
    <mc:Choice Requires="x15">
      <x15ac:absPath xmlns:x15ac="http://schemas.microsoft.com/office/spreadsheetml/2010/11/ac" url="D:\Augment Systems Kasotiya\Excel\31. WAHUS12121234123YTSS-Fundamental Of Hypothesis Testing\"/>
    </mc:Choice>
  </mc:AlternateContent>
  <xr:revisionPtr revIDLastSave="0" documentId="13_ncr:1_{3CFBAC6E-152F-4983-A4B7-020724382746}" xr6:coauthVersionLast="47" xr6:coauthVersionMax="47" xr10:uidLastSave="{00000000-0000-0000-0000-000000000000}"/>
  <bookViews>
    <workbookView xWindow="-108" yWindow="-108" windowWidth="23256" windowHeight="12456" tabRatio="944" xr2:uid="{B10EE5F1-418A-4DDB-9995-A4859A77377E}"/>
  </bookViews>
  <sheets>
    <sheet name=" 9.1 " sheetId="1" r:id="rId1"/>
    <sheet name=" 9.4 " sheetId="7" r:id="rId2"/>
    <sheet name=" 9.2 " sheetId="3" r:id="rId3"/>
    <sheet name="Summary" sheetId="9" r:id="rId4"/>
    <sheet name="Problems 9.2, 5, 8, 12, 15, 16" sheetId="2" r:id="rId5"/>
    <sheet name="Problems 9.25, 27, 28, 29, 33" sheetId="4" r:id="rId6"/>
    <sheet name="Problems 9.46 &amp; 9.48" sheetId="5" r:id="rId7"/>
    <sheet name="Problems 9.57 &amp; 9.59" sheetId="8" r:id="rId8"/>
    <sheet name="Problem 10.7-10.46" sheetId="10" r:id="rId9"/>
    <sheet name="Problem 11.1 - 11.26" sheetId="11" r:id="rId10"/>
    <sheet name="Fast Casual 9.28" sheetId="12" r:id="rId11"/>
    <sheet name="Insurnace 9.29" sheetId="13" r:id="rId12"/>
    <sheet name="Steel 9.33" sheetId="15" r:id="rId13"/>
    <sheet name="Accounting Partners 2 10.10 &amp;46" sheetId="17" r:id="rId14"/>
    <sheet name="Bank Waiting (1&amp;2) 10.12" sheetId="18" r:id="rId15"/>
    <sheet name="International Market 10.14" sheetId="19" r:id="rId16"/>
    <sheet name="Internet Provider Speeds 10.22" sheetId="20" r:id="rId17"/>
    <sheet name="International Market 2 11.8" sheetId="21" r:id="rId18"/>
    <sheet name="Glass 2" sheetId="22" r:id="rId19"/>
  </sheets>
  <definedNames>
    <definedName name="_xlchart.v1.0" hidden="1">'Internet Provider Speeds 10.22'!$B$1</definedName>
    <definedName name="_xlchart.v1.1" hidden="1">'Internet Provider Speeds 10.22'!$B$2:$B$40</definedName>
    <definedName name="_xlchart.v1.2" hidden="1">'Internet Provider Speeds 10.22'!$H$1</definedName>
    <definedName name="_xlchart.v1.3" hidden="1">'Internet Provider Speeds 10.22'!$H$2:$H$40</definedName>
    <definedName name="_xlchart.v1.4" hidden="1">'Internet Provider Speeds 10.22'!$B$1</definedName>
    <definedName name="_xlchart.v1.5" hidden="1">'Internet Provider Speeds 10.22'!$B$2:$B$40</definedName>
    <definedName name="_xlchart.v1.6" hidden="1">'Internet Provider Speeds 10.22'!$H$1</definedName>
    <definedName name="_xlchart.v1.7" hidden="1">'Internet Provider Speeds 10.22'!$H$2:$H$40</definedName>
    <definedName name="_xlchart.v1.8" hidden="1">'Insurnace 9.29'!$G$2:$G$28</definedName>
  </definedNames>
  <calcPr calcId="191029"/>
  <pivotCaches>
    <pivotCache cacheId="11" r:id="rId20"/>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G338" i="10" l="1"/>
  <c r="L35" i="11" l="1"/>
  <c r="I37" i="11"/>
  <c r="I36" i="11"/>
  <c r="I35" i="11"/>
  <c r="G337" i="10"/>
  <c r="H320" i="10"/>
  <c r="H319" i="10"/>
  <c r="H316" i="10"/>
  <c r="H312" i="10"/>
  <c r="H311" i="10"/>
  <c r="H310" i="10"/>
  <c r="AD263" i="10"/>
  <c r="AD262" i="10"/>
  <c r="X285" i="10"/>
  <c r="Y267" i="10"/>
  <c r="Y266" i="10"/>
  <c r="X266" i="10"/>
  <c r="T268" i="10"/>
  <c r="S268" i="10"/>
  <c r="X267" i="10" s="1"/>
  <c r="Y265" i="10"/>
  <c r="X265" i="10"/>
  <c r="Y264" i="10"/>
  <c r="X264" i="10"/>
  <c r="T269" i="10"/>
  <c r="S269" i="10"/>
  <c r="T267" i="10"/>
  <c r="S267" i="10"/>
  <c r="X280" i="10"/>
  <c r="X275" i="10"/>
  <c r="F296" i="10"/>
  <c r="F295" i="10"/>
  <c r="C299" i="10"/>
  <c r="C298" i="10"/>
  <c r="C297" i="10"/>
  <c r="C296" i="10"/>
  <c r="O278" i="10"/>
  <c r="O277" i="10"/>
  <c r="H286" i="10"/>
  <c r="I268" i="10"/>
  <c r="H276" i="10" s="1"/>
  <c r="I267" i="10"/>
  <c r="I266" i="10"/>
  <c r="H268" i="10"/>
  <c r="H267" i="10"/>
  <c r="H266" i="10"/>
  <c r="H43" i="20"/>
  <c r="H42" i="20"/>
  <c r="H41" i="20"/>
  <c r="B43" i="20"/>
  <c r="B42" i="20"/>
  <c r="B41" i="20"/>
  <c r="I265" i="10"/>
  <c r="H265" i="10"/>
  <c r="H281" i="10"/>
  <c r="H275" i="10"/>
  <c r="I236" i="10"/>
  <c r="H244" i="10" s="1"/>
  <c r="H236" i="10"/>
  <c r="H243" i="10" s="1"/>
  <c r="I235" i="10"/>
  <c r="H235" i="10"/>
  <c r="I233" i="10"/>
  <c r="H233" i="10"/>
  <c r="I234" i="10"/>
  <c r="H234" i="10"/>
  <c r="H249" i="10"/>
  <c r="H20" i="19"/>
  <c r="H19" i="19"/>
  <c r="H18" i="19"/>
  <c r="H5" i="19"/>
  <c r="H4" i="19"/>
  <c r="H3" i="19"/>
  <c r="H225" i="10"/>
  <c r="H224" i="10"/>
  <c r="H221" i="10"/>
  <c r="I202" i="10"/>
  <c r="H202" i="10"/>
  <c r="J22" i="18"/>
  <c r="A22" i="18"/>
  <c r="I203" i="10"/>
  <c r="H203" i="10"/>
  <c r="I201" i="10"/>
  <c r="H201" i="10"/>
  <c r="J21" i="18"/>
  <c r="A21" i="18"/>
  <c r="J20" i="18"/>
  <c r="A20" i="18"/>
  <c r="H216" i="10"/>
  <c r="H211" i="10"/>
  <c r="H210" i="10"/>
  <c r="H212" i="10" s="1"/>
  <c r="H190" i="10"/>
  <c r="H180" i="10"/>
  <c r="H185" i="10"/>
  <c r="H179" i="10"/>
  <c r="I171" i="10"/>
  <c r="H171" i="10"/>
  <c r="H27" i="17"/>
  <c r="E27" i="17"/>
  <c r="I172" i="10"/>
  <c r="H172" i="10"/>
  <c r="I170" i="10"/>
  <c r="H170" i="10"/>
  <c r="H26" i="17"/>
  <c r="E26" i="17"/>
  <c r="E25" i="17"/>
  <c r="H25" i="17"/>
  <c r="H24" i="17"/>
  <c r="E24" i="17"/>
  <c r="H159" i="10"/>
  <c r="H154" i="10"/>
  <c r="H150" i="10"/>
  <c r="H149" i="10"/>
  <c r="H139" i="10"/>
  <c r="H141" i="10" s="1"/>
  <c r="G89" i="8"/>
  <c r="G84" i="8"/>
  <c r="G83" i="8"/>
  <c r="G80" i="8"/>
  <c r="G67" i="8"/>
  <c r="G62" i="8"/>
  <c r="G61" i="8"/>
  <c r="G58" i="8"/>
  <c r="B111" i="5"/>
  <c r="B107" i="5"/>
  <c r="B108" i="5" s="1"/>
  <c r="C93" i="5"/>
  <c r="C95" i="5" s="1"/>
  <c r="C96" i="5" s="1"/>
  <c r="B62" i="5"/>
  <c r="J32" i="15"/>
  <c r="J31" i="15"/>
  <c r="J25" i="15"/>
  <c r="J19" i="15"/>
  <c r="J20" i="15"/>
  <c r="J21" i="15"/>
  <c r="F103" i="15"/>
  <c r="K7" i="15"/>
  <c r="K10" i="15"/>
  <c r="K8" i="15"/>
  <c r="F102" i="15"/>
  <c r="M26" i="13"/>
  <c r="M22" i="13"/>
  <c r="G30" i="13"/>
  <c r="M21" i="13"/>
  <c r="M20" i="13"/>
  <c r="G29" i="13"/>
  <c r="N8" i="13"/>
  <c r="M23" i="13" s="1"/>
  <c r="N11" i="13"/>
  <c r="G18" i="12"/>
  <c r="B39" i="12" s="1"/>
  <c r="C25" i="12"/>
  <c r="C26" i="12" s="1"/>
  <c r="C29" i="12" s="1"/>
  <c r="C31" i="12" s="1"/>
  <c r="G17" i="12"/>
  <c r="C28" i="12"/>
  <c r="B109" i="4"/>
  <c r="B111" i="4" s="1"/>
  <c r="F97" i="4"/>
  <c r="F95" i="4"/>
  <c r="B84" i="4"/>
  <c r="B86" i="4" s="1"/>
  <c r="B71" i="4"/>
  <c r="B73" i="4" s="1"/>
  <c r="B76" i="4" s="1"/>
  <c r="J123" i="2"/>
  <c r="J122" i="2"/>
  <c r="O119" i="2"/>
  <c r="L114" i="2"/>
  <c r="I88" i="2"/>
  <c r="I87" i="2"/>
  <c r="I86" i="2"/>
  <c r="J91" i="2" s="1"/>
  <c r="O83" i="2"/>
  <c r="L78" i="2"/>
  <c r="A10" i="2"/>
  <c r="A28" i="2"/>
  <c r="A7" i="2"/>
  <c r="C15" i="2"/>
  <c r="C107" i="10"/>
  <c r="C108" i="10" s="1"/>
  <c r="C110" i="10" s="1"/>
  <c r="C103" i="10"/>
  <c r="C112" i="10" s="1"/>
  <c r="C101" i="10"/>
  <c r="C98" i="10"/>
  <c r="C96" i="10"/>
  <c r="C82" i="10"/>
  <c r="C68" i="10"/>
  <c r="C69" i="10" s="1"/>
  <c r="C38" i="10"/>
  <c r="C39" i="10" s="1"/>
  <c r="C41" i="10" s="1"/>
  <c r="C34" i="10"/>
  <c r="C33" i="10"/>
  <c r="C28" i="10"/>
  <c r="C30" i="10" s="1"/>
  <c r="C43" i="10" s="1"/>
  <c r="B7" i="10"/>
  <c r="H313" i="10" l="1"/>
  <c r="X269" i="10"/>
  <c r="X274" i="10"/>
  <c r="X276" i="10" s="1"/>
  <c r="X281" i="10" s="1"/>
  <c r="X283" i="10" s="1"/>
  <c r="X271" i="10"/>
  <c r="H277" i="10"/>
  <c r="H282" i="10"/>
  <c r="H284" i="10" s="1"/>
  <c r="H270" i="10"/>
  <c r="H272" i="10" s="1"/>
  <c r="H245" i="10"/>
  <c r="H250" i="10" s="1"/>
  <c r="H252" i="10" s="1"/>
  <c r="H238" i="10"/>
  <c r="H240" i="10" s="1"/>
  <c r="H254" i="10" s="1"/>
  <c r="H205" i="10"/>
  <c r="H207" i="10" s="1"/>
  <c r="H217" i="10"/>
  <c r="H219" i="10" s="1"/>
  <c r="H181" i="10"/>
  <c r="H186" i="10"/>
  <c r="H188" i="10" s="1"/>
  <c r="H174" i="10"/>
  <c r="H176" i="10" s="1"/>
  <c r="H155" i="10"/>
  <c r="H157" i="10" s="1"/>
  <c r="G86" i="8"/>
  <c r="G64" i="8"/>
  <c r="B63" i="5"/>
  <c r="B66" i="5" s="1"/>
  <c r="C48" i="5"/>
  <c r="C50" i="5" s="1"/>
  <c r="C51" i="5" s="1"/>
  <c r="K11" i="15"/>
  <c r="K13" i="15" s="1"/>
  <c r="J22" i="15"/>
  <c r="J23" i="15" s="1"/>
  <c r="M24" i="13"/>
  <c r="N9" i="13"/>
  <c r="N12" i="13" s="1"/>
  <c r="N14" i="13" s="1"/>
  <c r="F98" i="4"/>
  <c r="F100" i="4" s="1"/>
  <c r="B40" i="12"/>
  <c r="B41" i="12" s="1"/>
  <c r="B43" i="12" s="1"/>
  <c r="J90" i="2"/>
  <c r="C72" i="10"/>
  <c r="C71" i="10"/>
  <c r="H257" i="10" l="1"/>
  <c r="H258" i="10"/>
  <c r="O56" i="8"/>
  <c r="P56" i="8" s="1"/>
  <c r="Q56" i="8" s="1"/>
  <c r="O55" i="8"/>
  <c r="P55" i="8" s="1"/>
  <c r="Q55" i="8" s="1"/>
  <c r="O54" i="8"/>
  <c r="P54" i="8" s="1"/>
  <c r="Q54" i="8" s="1"/>
  <c r="O53" i="8"/>
  <c r="P53" i="8" s="1"/>
  <c r="Q53" i="8" s="1"/>
  <c r="I6" i="2"/>
  <c r="J6" i="2" s="1"/>
  <c r="K6" i="2" s="1"/>
  <c r="I5" i="2"/>
  <c r="J5" i="2" s="1"/>
  <c r="K5" i="2" s="1"/>
  <c r="I4" i="2"/>
  <c r="J4" i="2" s="1"/>
  <c r="K4" i="2" s="1"/>
  <c r="I3" i="2"/>
  <c r="J3" i="2" s="1"/>
  <c r="K3" i="2" s="1"/>
  <c r="B44" i="8" l="1"/>
  <c r="B50" i="8"/>
  <c r="C50" i="8"/>
  <c r="D50" i="8" s="1"/>
  <c r="B49" i="8"/>
  <c r="C49" i="8" s="1"/>
  <c r="D49" i="8" s="1"/>
  <c r="B48" i="8"/>
  <c r="C48" i="8" s="1"/>
  <c r="D48" i="8" s="1"/>
  <c r="B47" i="8"/>
  <c r="C47" i="8" s="1"/>
  <c r="D47" i="8" s="1"/>
  <c r="B39" i="8"/>
  <c r="B41" i="8" s="1"/>
  <c r="B35" i="8"/>
  <c r="B38" i="8"/>
  <c r="B21" i="8"/>
  <c r="B23" i="8" s="1"/>
  <c r="B17" i="8"/>
  <c r="B20" i="8"/>
  <c r="B7" i="8"/>
  <c r="B18" i="4"/>
  <c r="B34" i="4" s="1"/>
  <c r="B35" i="4" s="1"/>
  <c r="B30" i="4"/>
  <c r="B21" i="4"/>
  <c r="N53" i="2"/>
  <c r="H58" i="2"/>
  <c r="H57" i="2"/>
  <c r="H56" i="2"/>
  <c r="K48" i="2"/>
  <c r="A21" i="2"/>
  <c r="J281" i="1"/>
  <c r="K281" i="1"/>
  <c r="L281" i="1"/>
  <c r="J280" i="1"/>
  <c r="K280" i="1"/>
  <c r="L280" i="1"/>
  <c r="J279" i="1"/>
  <c r="K279" i="1"/>
  <c r="L279" i="1"/>
  <c r="J278" i="1"/>
  <c r="K278" i="1"/>
  <c r="L278" i="1"/>
  <c r="E285" i="1"/>
  <c r="E291" i="1"/>
  <c r="B19" i="4" l="1"/>
  <c r="B37" i="4" s="1"/>
  <c r="I61" i="2"/>
  <c r="I60" i="2"/>
  <c r="B22" i="4" l="1"/>
</calcChain>
</file>

<file path=xl/sharedStrings.xml><?xml version="1.0" encoding="utf-8"?>
<sst xmlns="http://schemas.openxmlformats.org/spreadsheetml/2006/main" count="1228" uniqueCount="442">
  <si>
    <t>µ &gt; 5.97</t>
  </si>
  <si>
    <t>&lt;---Wish to show that the mean tendon diameter is &gt; 5.97 mm</t>
  </si>
  <si>
    <r>
      <t>H</t>
    </r>
    <r>
      <rPr>
        <i/>
        <vertAlign val="subscript"/>
        <sz val="11"/>
        <color rgb="FF000000"/>
        <rFont val="Calibri"/>
        <family val="2"/>
        <scheme val="minor"/>
      </rPr>
      <t>0</t>
    </r>
    <r>
      <rPr>
        <sz val="11"/>
        <color rgb="FF000000"/>
        <rFont val="Calibri"/>
        <family val="2"/>
        <scheme val="minor"/>
      </rPr>
      <t xml:space="preserve"> is</t>
    </r>
  </si>
  <si>
    <t>µ = 5.97</t>
  </si>
  <si>
    <t xml:space="preserve">x-bar = </t>
  </si>
  <si>
    <t>sample mean</t>
  </si>
  <si>
    <t xml:space="preserve">StDev = </t>
  </si>
  <si>
    <t xml:space="preserve">µ = </t>
  </si>
  <si>
    <t>population mean</t>
  </si>
  <si>
    <t xml:space="preserve">n = </t>
  </si>
  <si>
    <t>patients</t>
  </si>
  <si>
    <t>When the alternate hypothesis includes &lt; or &gt;, this is a one-tailed test.</t>
  </si>
  <si>
    <t xml:space="preserve">p-value = P(z &gt; 10.94) = 1 - P(z &lt; 10.94) = </t>
  </si>
  <si>
    <t xml:space="preserve">Since the p-value is less than .05, the null hypothesis is rejected. There is sufficient </t>
  </si>
  <si>
    <t>evidence to indicate that the average diameter of the tendon</t>
  </si>
  <si>
    <t>for patients with Achilles tendon injuries is greater than 5.97 mm.</t>
  </si>
  <si>
    <r>
      <t>H</t>
    </r>
    <r>
      <rPr>
        <i/>
        <vertAlign val="subscript"/>
        <sz val="11"/>
        <color rgb="FF000000"/>
        <rFont val="Calibri"/>
        <family val="2"/>
        <scheme val="minor"/>
      </rPr>
      <t>1</t>
    </r>
    <r>
      <rPr>
        <sz val="11"/>
        <color rgb="FF000000"/>
        <rFont val="Calibri"/>
        <family val="2"/>
        <scheme val="minor"/>
      </rPr>
      <t xml:space="preserve"> is</t>
    </r>
  </si>
  <si>
    <t xml:space="preserve">Test Statistic, Z = (x-bar - µ) / (σ/SQRT(n))= </t>
  </si>
  <si>
    <r>
      <t xml:space="preserve">Confidence Coefficient,    (1 - </t>
    </r>
    <r>
      <rPr>
        <sz val="11"/>
        <color theme="1"/>
        <rFont val="Calibri"/>
        <family val="2"/>
      </rPr>
      <t>α)</t>
    </r>
  </si>
  <si>
    <t>For                     2-Tailed   α</t>
  </si>
  <si>
    <t>For           L/R-Tailed    α/2</t>
  </si>
  <si>
    <r>
      <t xml:space="preserve">z </t>
    </r>
    <r>
      <rPr>
        <vertAlign val="subscript"/>
        <sz val="11"/>
        <color theme="1"/>
        <rFont val="Calibri"/>
        <family val="2"/>
      </rPr>
      <t>α/2</t>
    </r>
  </si>
  <si>
    <r>
      <t xml:space="preserve">For </t>
    </r>
    <r>
      <rPr>
        <sz val="11"/>
        <color theme="1"/>
        <rFont val="Calibri"/>
        <family val="2"/>
      </rPr>
      <t>α = 0.05, then the critical region is Z &gt; 1.96 (rejection region)</t>
    </r>
  </si>
  <si>
    <t>Since the test statistic is &gt; 1.96, then the null hypothesis is rejected.</t>
  </si>
  <si>
    <r>
      <t>Therefore, the null hypothesis, H</t>
    </r>
    <r>
      <rPr>
        <vertAlign val="subscript"/>
        <sz val="11"/>
        <color theme="1"/>
        <rFont val="Calibri"/>
        <family val="2"/>
        <scheme val="minor"/>
      </rPr>
      <t>0</t>
    </r>
    <r>
      <rPr>
        <sz val="11"/>
        <color theme="1"/>
        <rFont val="Calibri"/>
        <family val="2"/>
        <scheme val="minor"/>
      </rPr>
      <t>, is rejected.</t>
    </r>
  </si>
  <si>
    <t xml:space="preserve">P(z &lt; -2) + P(z &gt; 2) = P(z &lt; -2) + 1 - P(z &gt; 2) = </t>
  </si>
  <si>
    <t xml:space="preserve">level of significance = </t>
  </si>
  <si>
    <t>&lt; the level of significance</t>
  </si>
  <si>
    <t>µ ≠ 50,000</t>
  </si>
  <si>
    <t>&lt;---Wish to show that the mean life = 50,000 hours</t>
  </si>
  <si>
    <t>µ = 50,000</t>
  </si>
  <si>
    <t>LED's</t>
  </si>
  <si>
    <t>2-tailed test</t>
  </si>
  <si>
    <r>
      <t xml:space="preserve">For </t>
    </r>
    <r>
      <rPr>
        <sz val="11"/>
        <color theme="1"/>
        <rFont val="Calibri"/>
        <family val="2"/>
      </rPr>
      <t>α = 0.05, then the critical region is Z &lt; -1.96 and Z &gt; 1.96 (rejection region)</t>
    </r>
  </si>
  <si>
    <t>Since the test statistic is &gt; -1.96 and outside the rejection region, then the null hypothesis is not rejected.</t>
  </si>
  <si>
    <t>a. &amp; b.</t>
  </si>
  <si>
    <t>There is not sufficient evidence to indicate that the mean life differs from 50,000 hours</t>
  </si>
  <si>
    <t>This p-value is &gt; α = 0.05, so again the null hypothesis is not rejected</t>
  </si>
  <si>
    <t>c.</t>
  </si>
  <si>
    <t xml:space="preserve">Lower Limit = </t>
  </si>
  <si>
    <t xml:space="preserve">Upper Limit = </t>
  </si>
  <si>
    <t>d.</t>
  </si>
  <si>
    <t xml:space="preserve">p-value = P(z &lt; -0.66667) + P(z &gt; 0.66667) = P(z &lt; -0.66667) + 1 - P(z &lt; 0.66667) = </t>
  </si>
  <si>
    <t xml:space="preserve">df = n - 1 = </t>
  </si>
  <si>
    <t xml:space="preserve">Critical Value = </t>
  </si>
  <si>
    <t xml:space="preserve">α = </t>
  </si>
  <si>
    <t xml:space="preserve">a = α/2 = </t>
  </si>
  <si>
    <t>&lt;-- Since the test is two-tailed.</t>
  </si>
  <si>
    <r>
      <t>t</t>
    </r>
    <r>
      <rPr>
        <vertAlign val="subscript"/>
        <sz val="10"/>
        <color theme="1"/>
        <rFont val="Calibri"/>
        <family val="2"/>
        <scheme val="minor"/>
      </rPr>
      <t>a</t>
    </r>
    <r>
      <rPr>
        <sz val="11"/>
        <color theme="1"/>
        <rFont val="Calibri"/>
        <family val="2"/>
        <scheme val="minor"/>
      </rPr>
      <t xml:space="preserve"> = </t>
    </r>
  </si>
  <si>
    <t>&lt;--Critical Value</t>
  </si>
  <si>
    <r>
      <t>Find t</t>
    </r>
    <r>
      <rPr>
        <vertAlign val="subscript"/>
        <sz val="11"/>
        <color theme="1"/>
        <rFont val="Calibri"/>
        <family val="2"/>
        <scheme val="minor"/>
      </rPr>
      <t>STAT</t>
    </r>
  </si>
  <si>
    <t xml:space="preserve">sample mean = </t>
  </si>
  <si>
    <t xml:space="preserve">Pop mean = </t>
  </si>
  <si>
    <t xml:space="preserve">sample stdev = </t>
  </si>
  <si>
    <r>
      <t xml:space="preserve"> t</t>
    </r>
    <r>
      <rPr>
        <vertAlign val="subscript"/>
        <sz val="11"/>
        <color theme="1"/>
        <rFont val="Calibri"/>
        <family val="2"/>
        <scheme val="minor"/>
      </rPr>
      <t>STAT</t>
    </r>
    <r>
      <rPr>
        <sz val="11"/>
        <color theme="1"/>
        <rFont val="Calibri"/>
        <family val="2"/>
        <scheme val="minor"/>
      </rPr>
      <t xml:space="preserve"> = </t>
    </r>
  </si>
  <si>
    <t xml:space="preserve">p-value = </t>
  </si>
  <si>
    <t>µ ≠ 3.7</t>
  </si>
  <si>
    <t>µ = 3.7</t>
  </si>
  <si>
    <t>minutes</t>
  </si>
  <si>
    <t>+/- 1.998</t>
  </si>
  <si>
    <t>Find the critical value and rejection region.</t>
  </si>
  <si>
    <t>&lt;--use pop mean</t>
  </si>
  <si>
    <t xml:space="preserve">defective = </t>
  </si>
  <si>
    <t xml:space="preserve">p = </t>
  </si>
  <si>
    <t xml:space="preserve">non-def = </t>
  </si>
  <si>
    <t xml:space="preserve">p = 0.20 </t>
  </si>
  <si>
    <t>p ≠ 0.20</t>
  </si>
  <si>
    <r>
      <rPr>
        <sz val="11"/>
        <color theme="1"/>
        <rFont val="Calibri"/>
        <family val="2"/>
      </rPr>
      <t>π</t>
    </r>
    <r>
      <rPr>
        <sz val="11"/>
        <color theme="1"/>
        <rFont val="Calibri"/>
        <family val="2"/>
        <scheme val="minor"/>
      </rPr>
      <t xml:space="preserve"> = </t>
    </r>
  </si>
  <si>
    <r>
      <rPr>
        <sz val="11"/>
        <color theme="1"/>
        <rFont val="Calibri"/>
        <family val="2"/>
      </rPr>
      <t>1 - π</t>
    </r>
    <r>
      <rPr>
        <sz val="11"/>
        <color theme="1"/>
        <rFont val="Calibri"/>
        <family val="2"/>
        <scheme val="minor"/>
      </rPr>
      <t xml:space="preserve"> = </t>
    </r>
  </si>
  <si>
    <r>
      <t>Z</t>
    </r>
    <r>
      <rPr>
        <vertAlign val="subscript"/>
        <sz val="11"/>
        <color theme="1"/>
        <rFont val="Calibri"/>
        <family val="2"/>
        <scheme val="minor"/>
      </rPr>
      <t>STAT</t>
    </r>
    <r>
      <rPr>
        <sz val="11"/>
        <color theme="1"/>
        <rFont val="Calibri"/>
        <family val="2"/>
        <scheme val="minor"/>
      </rPr>
      <t xml:space="preserve"> = </t>
    </r>
  </si>
  <si>
    <t xml:space="preserve">α/2 = </t>
  </si>
  <si>
    <t>&lt;-- population proportion</t>
  </si>
  <si>
    <t>one-tailed test</t>
  </si>
  <si>
    <r>
      <t>n</t>
    </r>
    <r>
      <rPr>
        <vertAlign val="subscript"/>
        <sz val="11"/>
        <color theme="1"/>
        <rFont val="Calibri"/>
        <family val="2"/>
        <scheme val="minor"/>
      </rPr>
      <t>1</t>
    </r>
    <r>
      <rPr>
        <sz val="11"/>
        <color theme="1"/>
        <rFont val="Calibri"/>
        <family val="2"/>
        <scheme val="minor"/>
      </rPr>
      <t xml:space="preserve">= </t>
    </r>
  </si>
  <si>
    <r>
      <t>n</t>
    </r>
    <r>
      <rPr>
        <vertAlign val="subscript"/>
        <sz val="11"/>
        <color theme="1"/>
        <rFont val="Calibri"/>
        <family val="2"/>
        <scheme val="minor"/>
      </rPr>
      <t>2</t>
    </r>
    <r>
      <rPr>
        <sz val="11"/>
        <color theme="1"/>
        <rFont val="Calibri"/>
        <family val="2"/>
        <scheme val="minor"/>
      </rPr>
      <t xml:space="preserve"> = </t>
    </r>
  </si>
  <si>
    <r>
      <t>df = n</t>
    </r>
    <r>
      <rPr>
        <vertAlign val="subscript"/>
        <sz val="11"/>
        <color theme="1"/>
        <rFont val="Calibri"/>
        <family val="2"/>
        <scheme val="minor"/>
      </rPr>
      <t>1</t>
    </r>
    <r>
      <rPr>
        <sz val="11"/>
        <color theme="1"/>
        <rFont val="Calibri"/>
        <family val="2"/>
        <scheme val="minor"/>
      </rPr>
      <t>+n</t>
    </r>
    <r>
      <rPr>
        <vertAlign val="subscript"/>
        <sz val="11"/>
        <color theme="1"/>
        <rFont val="Calibri"/>
        <family val="2"/>
        <scheme val="minor"/>
      </rPr>
      <t>2</t>
    </r>
    <r>
      <rPr>
        <sz val="11"/>
        <color theme="1"/>
        <rFont val="Calibri"/>
        <family val="2"/>
        <scheme val="minor"/>
      </rPr>
      <t xml:space="preserve">-2 = </t>
    </r>
  </si>
  <si>
    <t>a.</t>
  </si>
  <si>
    <r>
      <t>µ</t>
    </r>
    <r>
      <rPr>
        <vertAlign val="subscript"/>
        <sz val="11"/>
        <color theme="1"/>
        <rFont val="Calibri"/>
        <family val="2"/>
      </rPr>
      <t>1</t>
    </r>
    <r>
      <rPr>
        <sz val="11"/>
        <color theme="1"/>
        <rFont val="Calibri"/>
        <family val="2"/>
      </rPr>
      <t xml:space="preserve"> - µ</t>
    </r>
    <r>
      <rPr>
        <vertAlign val="subscript"/>
        <sz val="11"/>
        <color theme="1"/>
        <rFont val="Calibri"/>
        <family val="2"/>
      </rPr>
      <t>2</t>
    </r>
    <r>
      <rPr>
        <sz val="11"/>
        <color theme="1"/>
        <rFont val="Calibri"/>
        <family val="2"/>
      </rPr>
      <t xml:space="preserve">  &gt; 0 (from µ</t>
    </r>
    <r>
      <rPr>
        <vertAlign val="subscript"/>
        <sz val="11"/>
        <color theme="1"/>
        <rFont val="Calibri"/>
        <family val="2"/>
      </rPr>
      <t>1</t>
    </r>
    <r>
      <rPr>
        <sz val="11"/>
        <color theme="1"/>
        <rFont val="Calibri"/>
        <family val="2"/>
      </rPr>
      <t xml:space="preserve"> &gt; µ</t>
    </r>
    <r>
      <rPr>
        <vertAlign val="subscript"/>
        <sz val="11"/>
        <color theme="1"/>
        <rFont val="Calibri"/>
        <family val="2"/>
      </rPr>
      <t>2</t>
    </r>
    <r>
      <rPr>
        <sz val="11"/>
        <color theme="1"/>
        <rFont val="Calibri"/>
        <family val="2"/>
      </rPr>
      <t>)</t>
    </r>
  </si>
  <si>
    <r>
      <t>µ</t>
    </r>
    <r>
      <rPr>
        <vertAlign val="subscript"/>
        <sz val="11"/>
        <color theme="1"/>
        <rFont val="Calibri"/>
        <family val="2"/>
      </rPr>
      <t>1</t>
    </r>
    <r>
      <rPr>
        <sz val="11"/>
        <color theme="1"/>
        <rFont val="Calibri"/>
        <family val="2"/>
      </rPr>
      <t xml:space="preserve"> - µ</t>
    </r>
    <r>
      <rPr>
        <vertAlign val="subscript"/>
        <sz val="11"/>
        <color theme="1"/>
        <rFont val="Calibri"/>
        <family val="2"/>
      </rPr>
      <t>2</t>
    </r>
    <r>
      <rPr>
        <sz val="11"/>
        <color theme="1"/>
        <rFont val="Calibri"/>
        <family val="2"/>
      </rPr>
      <t xml:space="preserve">  &lt;= 0 (from µ</t>
    </r>
    <r>
      <rPr>
        <vertAlign val="subscript"/>
        <sz val="11"/>
        <color theme="1"/>
        <rFont val="Calibri"/>
        <family val="2"/>
      </rPr>
      <t>1</t>
    </r>
    <r>
      <rPr>
        <sz val="11"/>
        <color theme="1"/>
        <rFont val="Calibri"/>
        <family val="2"/>
      </rPr>
      <t xml:space="preserve"> &lt;= µ</t>
    </r>
    <r>
      <rPr>
        <vertAlign val="subscript"/>
        <sz val="11"/>
        <color theme="1"/>
        <rFont val="Calibri"/>
        <family val="2"/>
      </rPr>
      <t>2</t>
    </r>
    <r>
      <rPr>
        <sz val="11"/>
        <color theme="1"/>
        <rFont val="Calibri"/>
        <family val="2"/>
      </rPr>
      <t>)</t>
    </r>
  </si>
  <si>
    <t>right-tailed test</t>
  </si>
  <si>
    <t>Population1</t>
  </si>
  <si>
    <t>Population2</t>
  </si>
  <si>
    <t>x-bar</t>
  </si>
  <si>
    <t>StandardDev</t>
  </si>
  <si>
    <t>size, n</t>
  </si>
  <si>
    <t xml:space="preserve">Pooled Variance = </t>
  </si>
  <si>
    <r>
      <t>t</t>
    </r>
    <r>
      <rPr>
        <vertAlign val="subscript"/>
        <sz val="11"/>
        <color theme="1"/>
        <rFont val="Calibri"/>
        <family val="2"/>
        <scheme val="minor"/>
      </rPr>
      <t>STAT</t>
    </r>
    <r>
      <rPr>
        <sz val="11"/>
        <color theme="1"/>
        <rFont val="Calibri"/>
        <family val="2"/>
        <scheme val="minor"/>
      </rPr>
      <t xml:space="preserve"> = </t>
    </r>
  </si>
  <si>
    <t>b.</t>
  </si>
  <si>
    <t>Find the degrees of freedom.</t>
  </si>
  <si>
    <r>
      <t>n</t>
    </r>
    <r>
      <rPr>
        <vertAlign val="subscript"/>
        <sz val="11"/>
        <color theme="1"/>
        <rFont val="Calibri"/>
        <family val="2"/>
        <scheme val="minor"/>
      </rPr>
      <t>1</t>
    </r>
    <r>
      <rPr>
        <sz val="11"/>
        <color theme="1"/>
        <rFont val="Calibri"/>
        <family val="2"/>
        <scheme val="minor"/>
      </rPr>
      <t>, n</t>
    </r>
    <r>
      <rPr>
        <vertAlign val="subscript"/>
        <sz val="11"/>
        <color theme="1"/>
        <rFont val="Calibri"/>
        <family val="2"/>
        <scheme val="minor"/>
      </rPr>
      <t>2</t>
    </r>
    <r>
      <rPr>
        <sz val="11"/>
        <color theme="1"/>
        <rFont val="Calibri"/>
        <family val="2"/>
        <scheme val="minor"/>
      </rPr>
      <t xml:space="preserve"> = </t>
    </r>
  </si>
  <si>
    <t>a = α</t>
  </si>
  <si>
    <t>&lt;-- Since the test is right-tailed.</t>
  </si>
  <si>
    <t>a = α/2</t>
  </si>
  <si>
    <t>&lt;-- test is right-tailed, so upper half</t>
  </si>
  <si>
    <r>
      <t>n</t>
    </r>
    <r>
      <rPr>
        <vertAlign val="subscript"/>
        <sz val="11"/>
        <color theme="1"/>
        <rFont val="Calibri"/>
        <family val="2"/>
        <scheme val="minor"/>
      </rPr>
      <t>1</t>
    </r>
    <r>
      <rPr>
        <sz val="11"/>
        <color theme="1"/>
        <rFont val="Calibri"/>
        <family val="2"/>
        <scheme val="minor"/>
      </rPr>
      <t xml:space="preserve"> = </t>
    </r>
  </si>
  <si>
    <r>
      <t>t</t>
    </r>
    <r>
      <rPr>
        <vertAlign val="subscript"/>
        <sz val="10"/>
        <color theme="1"/>
        <rFont val="Calibri"/>
        <family val="2"/>
        <scheme val="minor"/>
      </rPr>
      <t>a/2</t>
    </r>
    <r>
      <rPr>
        <sz val="11"/>
        <color theme="1"/>
        <rFont val="Calibri"/>
        <family val="2"/>
        <scheme val="minor"/>
      </rPr>
      <t xml:space="preserve"> = </t>
    </r>
  </si>
  <si>
    <t>&lt;--# categories/groups</t>
  </si>
  <si>
    <t>&lt;--#values/group</t>
  </si>
  <si>
    <t>&lt;--total # of values</t>
  </si>
  <si>
    <t>Source</t>
  </si>
  <si>
    <t>Degrees of Freedom</t>
  </si>
  <si>
    <t>Sum of Squares</t>
  </si>
  <si>
    <t>Mean Square (Variance)</t>
  </si>
  <si>
    <t>F</t>
  </si>
  <si>
    <t>Among Groups (SSA)</t>
  </si>
  <si>
    <t>c - 1</t>
  </si>
  <si>
    <t>SSA</t>
  </si>
  <si>
    <t>MSA = SSA/(c - 1)</t>
  </si>
  <si>
    <r>
      <t>F</t>
    </r>
    <r>
      <rPr>
        <vertAlign val="subscript"/>
        <sz val="11"/>
        <color theme="1"/>
        <rFont val="Calibri"/>
        <family val="2"/>
        <scheme val="minor"/>
      </rPr>
      <t>STAT</t>
    </r>
    <r>
      <rPr>
        <sz val="11"/>
        <color theme="1"/>
        <rFont val="Calibri"/>
        <family val="2"/>
        <scheme val="minor"/>
      </rPr>
      <t>=MSA/MSW</t>
    </r>
  </si>
  <si>
    <t>Within Groups (SSW)</t>
  </si>
  <si>
    <t>n - c</t>
  </si>
  <si>
    <t>SSW</t>
  </si>
  <si>
    <t>MSW = SSW/(n - c)</t>
  </si>
  <si>
    <t>blank</t>
  </si>
  <si>
    <t>Total (SST)</t>
  </si>
  <si>
    <t>n - 1</t>
  </si>
  <si>
    <t>SST</t>
  </si>
  <si>
    <t>Freedom</t>
  </si>
  <si>
    <t>Squares</t>
  </si>
  <si>
    <t>Variance</t>
  </si>
  <si>
    <t>Cost ($)</t>
  </si>
  <si>
    <t>Time</t>
  </si>
  <si>
    <t>Error</t>
  </si>
  <si>
    <t>Region</t>
  </si>
  <si>
    <t>Number of Partners</t>
  </si>
  <si>
    <t>Southeast</t>
  </si>
  <si>
    <t>Gulf Coast</t>
  </si>
  <si>
    <t>Waiting Time</t>
  </si>
  <si>
    <t>Country</t>
  </si>
  <si>
    <t>Level of Development</t>
  </si>
  <si>
    <t>Time Required to Start a Business (days)</t>
  </si>
  <si>
    <t>Argentina</t>
  </si>
  <si>
    <t>Emerging</t>
  </si>
  <si>
    <t>Australia</t>
  </si>
  <si>
    <t>Developed</t>
  </si>
  <si>
    <t>Austria</t>
  </si>
  <si>
    <t>Brazil</t>
  </si>
  <si>
    <t>Canada</t>
  </si>
  <si>
    <t>Chile</t>
  </si>
  <si>
    <t>China</t>
  </si>
  <si>
    <t>Denmark</t>
  </si>
  <si>
    <t>Egypt</t>
  </si>
  <si>
    <t>Finland</t>
  </si>
  <si>
    <t>France</t>
  </si>
  <si>
    <t>Germany</t>
  </si>
  <si>
    <t>Hungary</t>
  </si>
  <si>
    <t>India</t>
  </si>
  <si>
    <t>Italy</t>
  </si>
  <si>
    <t>Japan</t>
  </si>
  <si>
    <t>Korea, Rep.</t>
  </si>
  <si>
    <t>Malaysia</t>
  </si>
  <si>
    <t>Mexico</t>
  </si>
  <si>
    <t>Poland</t>
  </si>
  <si>
    <t>Romania</t>
  </si>
  <si>
    <t>Russian Federation</t>
  </si>
  <si>
    <t>Singapore</t>
  </si>
  <si>
    <t>South Africa</t>
  </si>
  <si>
    <t>Spain</t>
  </si>
  <si>
    <t>Sweden</t>
  </si>
  <si>
    <t>Switzerland</t>
  </si>
  <si>
    <t>Thailand</t>
  </si>
  <si>
    <t>United Kingdom</t>
  </si>
  <si>
    <t>United States</t>
  </si>
  <si>
    <t>City</t>
  </si>
  <si>
    <t>AT&amp;T Upload Speed</t>
  </si>
  <si>
    <t>AT&amp;T Download Speed</t>
  </si>
  <si>
    <t>T-Mobile Upload Speed</t>
  </si>
  <si>
    <t>T-Mobile Download Speed</t>
  </si>
  <si>
    <t>Sprint Upload Speed</t>
  </si>
  <si>
    <t>Sprint Download Speed</t>
  </si>
  <si>
    <t>Verizon Upload Speed</t>
  </si>
  <si>
    <t>Verizon Download Speed</t>
  </si>
  <si>
    <t>Albuquerque NM</t>
  </si>
  <si>
    <t>Atlanta GA</t>
  </si>
  <si>
    <t>Baltimore MD</t>
  </si>
  <si>
    <t>Birmingham AL</t>
  </si>
  <si>
    <t>Boston MA</t>
  </si>
  <si>
    <t>Buffalo NY</t>
  </si>
  <si>
    <t>Charlotte NC</t>
  </si>
  <si>
    <t>Chicago IL</t>
  </si>
  <si>
    <t>Cincinnati OH</t>
  </si>
  <si>
    <t>Cleveland OH</t>
  </si>
  <si>
    <t>Dallas TX</t>
  </si>
  <si>
    <t>Denver CO</t>
  </si>
  <si>
    <t>Detroit MI</t>
  </si>
  <si>
    <t>Hartford CT</t>
  </si>
  <si>
    <t>Houston TX</t>
  </si>
  <si>
    <t>Indianapolis IN</t>
  </si>
  <si>
    <t>Jacksonville FL</t>
  </si>
  <si>
    <t>Kansas City MO</t>
  </si>
  <si>
    <t>Las Vegas NV</t>
  </si>
  <si>
    <t>Little Rock AK</t>
  </si>
  <si>
    <t>Los Angeles CA</t>
  </si>
  <si>
    <t>Miami FL</t>
  </si>
  <si>
    <t>Milwaukee WI</t>
  </si>
  <si>
    <t>Minneapolis MN</t>
  </si>
  <si>
    <t>New York NY</t>
  </si>
  <si>
    <t>Oklahoma City OK</t>
  </si>
  <si>
    <t>Orlando FL</t>
  </si>
  <si>
    <t>Philadelphia PA</t>
  </si>
  <si>
    <t>Phoenix AZ</t>
  </si>
  <si>
    <t>Pittsburgh PA</t>
  </si>
  <si>
    <t>Portland OR</t>
  </si>
  <si>
    <t>Sacramento CA</t>
  </si>
  <si>
    <t>Salt Lake City UT</t>
  </si>
  <si>
    <t>San Antonio TX</t>
  </si>
  <si>
    <t>San Diego CA</t>
  </si>
  <si>
    <t>San Francisco CA</t>
  </si>
  <si>
    <t>Seattle WA</t>
  </si>
  <si>
    <t>St. Louis MO</t>
  </si>
  <si>
    <t>Tampa FL</t>
  </si>
  <si>
    <t>Cost to import (US$)</t>
  </si>
  <si>
    <t>Cost to export (US$)</t>
  </si>
  <si>
    <t>Cambodia</t>
  </si>
  <si>
    <t>East Asia &amp; Pacific</t>
  </si>
  <si>
    <t>Hong Kong SAR, China</t>
  </si>
  <si>
    <t>Indonesia</t>
  </si>
  <si>
    <t>Philippines</t>
  </si>
  <si>
    <t>Taiwan, China</t>
  </si>
  <si>
    <t>Vietnam</t>
  </si>
  <si>
    <t>Albania</t>
  </si>
  <si>
    <t>Eastern Europe &amp; Central Asia</t>
  </si>
  <si>
    <t>Bosnia and Herzegovina</t>
  </si>
  <si>
    <t>Cyprus</t>
  </si>
  <si>
    <t>Georgia</t>
  </si>
  <si>
    <t>Kosovo</t>
  </si>
  <si>
    <t>Macedonia, FYR</t>
  </si>
  <si>
    <t>Montenegro</t>
  </si>
  <si>
    <t>Turkey</t>
  </si>
  <si>
    <t>Ukraine</t>
  </si>
  <si>
    <t>Latin American &amp; Carribbean</t>
  </si>
  <si>
    <t>Belize</t>
  </si>
  <si>
    <t>Colombia</t>
  </si>
  <si>
    <t>Costa Rica</t>
  </si>
  <si>
    <t>Jamaica</t>
  </si>
  <si>
    <t>Peru</t>
  </si>
  <si>
    <t>Venezuela, RB</t>
  </si>
  <si>
    <t>Algeria</t>
  </si>
  <si>
    <t>Middle East &amp; North Africa</t>
  </si>
  <si>
    <t>Bahrain</t>
  </si>
  <si>
    <t>Egypt, Arab Rep</t>
  </si>
  <si>
    <t>Iraq</t>
  </si>
  <si>
    <t>Jordan</t>
  </si>
  <si>
    <t>Kuwait</t>
  </si>
  <si>
    <t>Lebanon</t>
  </si>
  <si>
    <t>Qatar</t>
  </si>
  <si>
    <t>Saudi Arabia</t>
  </si>
  <si>
    <t>Syrian Arab Republic</t>
  </si>
  <si>
    <t>Zone 1 Lower</t>
  </si>
  <si>
    <t>Temperature695</t>
  </si>
  <si>
    <t>Temperature715</t>
  </si>
  <si>
    <t>Temperature630</t>
  </si>
  <si>
    <t>Temperature650</t>
  </si>
  <si>
    <r>
      <t xml:space="preserve">For </t>
    </r>
    <r>
      <rPr>
        <sz val="11"/>
        <color theme="1"/>
        <rFont val="Calibri"/>
        <family val="2"/>
      </rPr>
      <t>α = 0.05, then the critical region is Z = +1.96</t>
    </r>
  </si>
  <si>
    <t>So, the calculated value of Z = +2.21 comes under the rejection region.</t>
  </si>
  <si>
    <t>Thus, the null hypothesis can be rejected.</t>
  </si>
  <si>
    <t>, the p-value also indicate that the null hypothesis should be rejected because the p-value is less than the level of significane i.e., 0.01 &lt; 0.05.</t>
  </si>
  <si>
    <t>&gt;  the level of significance</t>
  </si>
  <si>
    <t>Thus, do not reject null hypothesis because the p-value is greater than the level of significane i.e., 0.167 &gt; 0.05.</t>
  </si>
  <si>
    <t>, the decision is based on the p-value which indicates that reject null hypothesis because the p-value is less than the level of significane i.e., 0.00 &gt; 0.05.</t>
  </si>
  <si>
    <t>Null Hypothesis (H0):</t>
  </si>
  <si>
    <t>Alternative Hypothesis (H1):</t>
  </si>
  <si>
    <t>µ = 20</t>
  </si>
  <si>
    <t>µ ≠ 20</t>
  </si>
  <si>
    <t>The scheduled break between classes should 20 minutes.</t>
  </si>
  <si>
    <t>The scheduled break between classes should not 20 minutes.</t>
  </si>
  <si>
    <t>Hypothesis</t>
  </si>
  <si>
    <t xml:space="preserve">p-value = P(z &lt; -2) + P(z &gt; 2) = P(z &lt; -2) + 1 - P(z &lt; 2) = </t>
  </si>
  <si>
    <t>There is a sufficient evidence to indicate that the mean life is not differ from 50,000 hours</t>
  </si>
  <si>
    <t>µ ≠1</t>
  </si>
  <si>
    <t>µ = 1</t>
  </si>
  <si>
    <t>Bottles</t>
  </si>
  <si>
    <t>p-value = P(z &lt; -1.768) + P(z &gt; 1.768) = P(z &lt; -1.768) + 1 - P(z &lt; 1.768) = 0.077</t>
  </si>
  <si>
    <t>This p-value is &gt; α = 0.01, so the null hypothesis is not rejected.</t>
  </si>
  <si>
    <r>
      <t xml:space="preserve">For </t>
    </r>
    <r>
      <rPr>
        <sz val="11"/>
        <color theme="1"/>
        <rFont val="Calibri"/>
        <family val="2"/>
      </rPr>
      <t>α = 0.01, then the critical region is Z &lt; -2.58 and Z &gt; 2.58 (rejection region)</t>
    </r>
  </si>
  <si>
    <t>Since the test statistic is &gt; -2.58 and outside the rejection region, then the null hypothesis cannot not be rejected.</t>
  </si>
  <si>
    <t>There is not a sufficient evidence to indicate that the mean life is differs from 50,000 hours</t>
  </si>
  <si>
    <t>Confidence Interval Estimate</t>
  </si>
  <si>
    <t xml:space="preserve">d. </t>
  </si>
  <si>
    <t>The confidence interval includes the hypothesized value of 1 gallon, so another reason to not reject the null hypothesis.</t>
  </si>
  <si>
    <t xml:space="preserve">The two-tailed hypothesis test also supports this conclusion. </t>
  </si>
  <si>
    <t>There is insufficient evidence that the mean amount of water contained differs from 1 gallon.</t>
  </si>
  <si>
    <t>Since the test statistic is &lt; -1.96 and under the rejection region, then the null hypothesis should be rejected.</t>
  </si>
  <si>
    <t>This p-value is &lt; α = 0.05, so the null hypothesis can be rejected.</t>
  </si>
  <si>
    <r>
      <t>Now, Find t</t>
    </r>
    <r>
      <rPr>
        <vertAlign val="subscript"/>
        <sz val="11"/>
        <color theme="1"/>
        <rFont val="Calibri"/>
        <family val="2"/>
        <scheme val="minor"/>
      </rPr>
      <t>STAT</t>
    </r>
  </si>
  <si>
    <t>Left-tailed test</t>
  </si>
  <si>
    <t>Two-tailed test</t>
  </si>
  <si>
    <t>µ = 8.15</t>
  </si>
  <si>
    <t>µ &lt; 8.15</t>
  </si>
  <si>
    <t>µ = 200</t>
  </si>
  <si>
    <t>µ ≠ 200</t>
  </si>
  <si>
    <t xml:space="preserve">Thus, the p-value is greater than the level of significance, so that the null hypothesis cannot be rejected. </t>
  </si>
  <si>
    <t>Therefore, there is no evidence that the population mean tread wear index is different from 200.</t>
  </si>
  <si>
    <t>µ =</t>
  </si>
  <si>
    <t>µ ≠</t>
  </si>
  <si>
    <t>Therefore, there is no evidence that the mean amount spent for lunch is different from $6.50.</t>
  </si>
  <si>
    <t>The number of observations are less than 30. Also, the standard deviation is unkown in this case.</t>
  </si>
  <si>
    <t>So, these are two strong assumptions to conduct the t-test.</t>
  </si>
  <si>
    <t>In​ general, the t test is appropriate for this sample size unless the population is skewed.</t>
  </si>
  <si>
    <t xml:space="preserve"> ​No, because n is equal to 15​, the sampling distribution of the t test is approximately normal.</t>
  </si>
  <si>
    <t xml:space="preserve"> The population distribution is approximately normal.</t>
  </si>
  <si>
    <t>Therefore, there is no evidence that the mean processing time has not changed from 45 days.</t>
  </si>
  <si>
    <t>Box Plot</t>
  </si>
  <si>
    <t>Required Assumptions for t-test.</t>
  </si>
  <si>
    <t>So, these are two strong assumptions are valid to conduct the t-test.</t>
  </si>
  <si>
    <t>Yes, because the normal probability plot is a straight line. The population distribution is approximately normal.</t>
  </si>
  <si>
    <t>Therefore, there is no evidence that the mean differences is not different from 0.0 inches.</t>
  </si>
  <si>
    <t>Confidence Interval</t>
  </si>
  <si>
    <t>Lower Limit</t>
  </si>
  <si>
    <t>Upper Limit</t>
  </si>
  <si>
    <t xml:space="preserve">c. </t>
  </si>
  <si>
    <t>The two-tailed hypothesis test and the confidence interval estimate supports the above conclusion i.e., do not reject null hypothesis.</t>
  </si>
  <si>
    <t xml:space="preserve"> ​No, because n is equal to 100​, the sampling distribution of the t test is approximately normal.</t>
  </si>
  <si>
    <t>µ &gt;</t>
  </si>
  <si>
    <t>α = a</t>
  </si>
  <si>
    <t xml:space="preserve">Thus, the p-value is less than the level of significance, so that the null hypothesis can be rejected. </t>
  </si>
  <si>
    <t>Therefore, there is a evidence that the mean bus-miles is greater than 8,000 bus miles</t>
  </si>
  <si>
    <t>Right-tailed test</t>
  </si>
  <si>
    <t>Lefttailed test</t>
  </si>
  <si>
    <t>µ &lt;</t>
  </si>
  <si>
    <t>Therefore, there is a evidence that the population mean wait time is less than the 30 minutes.</t>
  </si>
  <si>
    <t xml:space="preserve">p = 0.55 </t>
  </si>
  <si>
    <t>p ≠ 0.55</t>
  </si>
  <si>
    <t xml:space="preserve">Female (defective) = </t>
  </si>
  <si>
    <t xml:space="preserve">Male (non-def) = </t>
  </si>
  <si>
    <t>Since this is a two-tailed test, the rejection region is Z &lt; -1.96  and Z &gt; 1.96.</t>
  </si>
  <si>
    <r>
      <t>Z</t>
    </r>
    <r>
      <rPr>
        <vertAlign val="subscript"/>
        <sz val="11"/>
        <color rgb="FF000000"/>
        <rFont val="Calibri"/>
        <family val="2"/>
        <scheme val="minor"/>
      </rPr>
      <t>STAT</t>
    </r>
    <r>
      <rPr>
        <sz val="11"/>
        <color rgb="FF000000"/>
        <rFont val="Calibri"/>
        <family val="2"/>
        <scheme val="minor"/>
      </rPr>
      <t xml:space="preserve"> = -0.17 and does not lie in the rejection region.  The null hypothesis is not rejected.</t>
    </r>
  </si>
  <si>
    <t>Thus, there is a no evidence that the proportion of females in this position at this medical center is different.</t>
  </si>
  <si>
    <t xml:space="preserve">Defective = </t>
  </si>
  <si>
    <t xml:space="preserve">Non-def= </t>
  </si>
  <si>
    <t>Since this is a two-tailed test, the rejection region is Z &gt; 1.96.</t>
  </si>
  <si>
    <r>
      <t>Z</t>
    </r>
    <r>
      <rPr>
        <vertAlign val="subscript"/>
        <sz val="11"/>
        <color rgb="FF000000"/>
        <rFont val="Calibri"/>
        <family val="2"/>
        <scheme val="minor"/>
      </rPr>
      <t>STAT</t>
    </r>
    <r>
      <rPr>
        <sz val="11"/>
        <color rgb="FF000000"/>
        <rFont val="Calibri"/>
        <family val="2"/>
        <scheme val="minor"/>
      </rPr>
      <t xml:space="preserve"> = 3.91 and it lie in the rejection region.  The null hypothesis can be rejected.</t>
    </r>
  </si>
  <si>
    <t>p &gt; 0.20</t>
  </si>
  <si>
    <t>Thus, there is a evidence that more than 20% of the customers would upgrade to a new cellphone at a reduced cost.</t>
  </si>
  <si>
    <t>Population1 (C)</t>
  </si>
  <si>
    <t>Population2 (F)</t>
  </si>
  <si>
    <r>
      <t>µ</t>
    </r>
    <r>
      <rPr>
        <vertAlign val="subscript"/>
        <sz val="11"/>
        <color theme="1"/>
        <rFont val="Calibri"/>
        <family val="2"/>
      </rPr>
      <t>1</t>
    </r>
    <r>
      <rPr>
        <sz val="11"/>
        <color theme="1"/>
        <rFont val="Calibri"/>
        <family val="2"/>
      </rPr>
      <t xml:space="preserve"> - µ</t>
    </r>
    <r>
      <rPr>
        <vertAlign val="subscript"/>
        <sz val="11"/>
        <color theme="1"/>
        <rFont val="Calibri"/>
        <family val="2"/>
      </rPr>
      <t>2</t>
    </r>
    <r>
      <rPr>
        <sz val="11"/>
        <color theme="1"/>
        <rFont val="Calibri"/>
        <family val="2"/>
      </rPr>
      <t xml:space="preserve">  &lt; 0 (from µ</t>
    </r>
    <r>
      <rPr>
        <vertAlign val="subscript"/>
        <sz val="11"/>
        <color theme="1"/>
        <rFont val="Calibri"/>
        <family val="2"/>
      </rPr>
      <t>1</t>
    </r>
    <r>
      <rPr>
        <sz val="11"/>
        <color theme="1"/>
        <rFont val="Calibri"/>
        <family val="2"/>
      </rPr>
      <t xml:space="preserve"> &lt; µ</t>
    </r>
    <r>
      <rPr>
        <vertAlign val="subscript"/>
        <sz val="11"/>
        <color theme="1"/>
        <rFont val="Calibri"/>
        <family val="2"/>
      </rPr>
      <t>2</t>
    </r>
    <r>
      <rPr>
        <sz val="11"/>
        <color theme="1"/>
        <rFont val="Calibri"/>
        <family val="2"/>
      </rPr>
      <t>)</t>
    </r>
  </si>
  <si>
    <t>A type I error is that when null hypothesis rejects that is actually true in the population,</t>
  </si>
  <si>
    <t>meaning that the mean estimated no. of calories in the cheesecake is more than the fruit salad, but actually don’t.</t>
  </si>
  <si>
    <t>A type II error is fails to reject a null hypothesis that is actually false in the population,</t>
  </si>
  <si>
    <t>meaning that the mean estimated no. of calories in the cheesecake is lower than the fruit salad, but actually do.</t>
  </si>
  <si>
    <t xml:space="preserve">Thus, the p-value is less than the level of significane, it indicates that rejecting the null hypothesis and support in favour of an alternative hypothesis. </t>
  </si>
  <si>
    <t>e.</t>
  </si>
  <si>
    <t>Show the cheesecake before showing the cheeseburger, so that the cheeseburger will appear healthier.</t>
  </si>
  <si>
    <r>
      <t>µ</t>
    </r>
    <r>
      <rPr>
        <vertAlign val="subscript"/>
        <sz val="11"/>
        <color theme="1"/>
        <rFont val="Calibri"/>
        <family val="2"/>
      </rPr>
      <t>1</t>
    </r>
    <r>
      <rPr>
        <sz val="11"/>
        <color theme="1"/>
        <rFont val="Calibri"/>
        <family val="2"/>
      </rPr>
      <t xml:space="preserve"> - µ</t>
    </r>
    <r>
      <rPr>
        <vertAlign val="subscript"/>
        <sz val="11"/>
        <color theme="1"/>
        <rFont val="Calibri"/>
        <family val="2"/>
      </rPr>
      <t>2</t>
    </r>
    <r>
      <rPr>
        <sz val="11"/>
        <color theme="1"/>
        <rFont val="Calibri"/>
        <family val="2"/>
      </rPr>
      <t xml:space="preserve">  = 0 (from µ</t>
    </r>
    <r>
      <rPr>
        <vertAlign val="subscript"/>
        <sz val="11"/>
        <color theme="1"/>
        <rFont val="Calibri"/>
        <family val="2"/>
      </rPr>
      <t>1</t>
    </r>
    <r>
      <rPr>
        <sz val="11"/>
        <color theme="1"/>
        <rFont val="Calibri"/>
        <family val="2"/>
      </rPr>
      <t xml:space="preserve"> &lt;= µ</t>
    </r>
    <r>
      <rPr>
        <vertAlign val="subscript"/>
        <sz val="11"/>
        <color theme="1"/>
        <rFont val="Calibri"/>
        <family val="2"/>
      </rPr>
      <t>2</t>
    </r>
    <r>
      <rPr>
        <sz val="11"/>
        <color theme="1"/>
        <rFont val="Calibri"/>
        <family val="2"/>
      </rPr>
      <t>)</t>
    </r>
  </si>
  <si>
    <r>
      <t>µ</t>
    </r>
    <r>
      <rPr>
        <vertAlign val="subscript"/>
        <sz val="11"/>
        <color theme="1"/>
        <rFont val="Calibri"/>
        <family val="2"/>
      </rPr>
      <t>1</t>
    </r>
    <r>
      <rPr>
        <sz val="11"/>
        <color theme="1"/>
        <rFont val="Calibri"/>
        <family val="2"/>
      </rPr>
      <t xml:space="preserve"> - µ</t>
    </r>
    <r>
      <rPr>
        <vertAlign val="subscript"/>
        <sz val="11"/>
        <color theme="1"/>
        <rFont val="Calibri"/>
        <family val="2"/>
      </rPr>
      <t>2</t>
    </r>
    <r>
      <rPr>
        <sz val="11"/>
        <color theme="1"/>
        <rFont val="Calibri"/>
        <family val="2"/>
      </rPr>
      <t xml:space="preserve">  ≠ 0 (from µ</t>
    </r>
    <r>
      <rPr>
        <vertAlign val="subscript"/>
        <sz val="11"/>
        <color theme="1"/>
        <rFont val="Calibri"/>
        <family val="2"/>
      </rPr>
      <t>1</t>
    </r>
    <r>
      <rPr>
        <sz val="11"/>
        <color theme="1"/>
        <rFont val="Calibri"/>
        <family val="2"/>
      </rPr>
      <t xml:space="preserve"> ≠ µ</t>
    </r>
    <r>
      <rPr>
        <vertAlign val="subscript"/>
        <sz val="11"/>
        <color theme="1"/>
        <rFont val="Calibri"/>
        <family val="2"/>
      </rPr>
      <t>2</t>
    </r>
    <r>
      <rPr>
        <sz val="11"/>
        <color theme="1"/>
        <rFont val="Calibri"/>
        <family val="2"/>
      </rPr>
      <t>)</t>
    </r>
  </si>
  <si>
    <t>Population2 (G)</t>
  </si>
  <si>
    <t>Population1 (S)</t>
  </si>
  <si>
    <t>, based on the p-value, rejecting the null hypothesis.</t>
  </si>
  <si>
    <t xml:space="preserve"> The sampling distribution of the t test is approximately normal.</t>
  </si>
  <si>
    <t>Bank Waiting</t>
  </si>
  <si>
    <t>Bank Waiting 2</t>
  </si>
  <si>
    <t>Answer 10.12</t>
  </si>
  <si>
    <t>Answer 10.10</t>
  </si>
  <si>
    <t>the distributions of the two populations are normal</t>
  </si>
  <si>
    <t>the distributions of the two populations are normal and the group sizes are equal and homogeneity of variance is valid assumption.</t>
  </si>
  <si>
    <t>Answer 10.14</t>
  </si>
  <si>
    <t>Row Labels</t>
  </si>
  <si>
    <t>Grand Total</t>
  </si>
  <si>
    <t>Answer 10.23</t>
  </si>
  <si>
    <t>Nearly normal distibution</t>
  </si>
  <si>
    <t>n1 =</t>
  </si>
  <si>
    <t>n2 =</t>
  </si>
  <si>
    <t>X1 =</t>
  </si>
  <si>
    <t>X2 =</t>
  </si>
  <si>
    <t>p1=</t>
  </si>
  <si>
    <t xml:space="preserve">p2 = </t>
  </si>
  <si>
    <t xml:space="preserve">p (bar) = </t>
  </si>
  <si>
    <t xml:space="preserve">Zstat = </t>
  </si>
  <si>
    <t>Z (at 0.01) =</t>
  </si>
  <si>
    <t>b. Confidence Interval</t>
  </si>
  <si>
    <t>Thus, there is no evidence of a significant difference between the two population proportions.</t>
  </si>
  <si>
    <t>The result is not significant at p &lt; .01.</t>
  </si>
  <si>
    <t>Two tailed-tailed test</t>
  </si>
  <si>
    <t>Answer 10.32</t>
  </si>
  <si>
    <t>p1 = p2</t>
  </si>
  <si>
    <t>p1 ≠ p2</t>
  </si>
  <si>
    <t>Answer 10.24</t>
  </si>
  <si>
    <t>Myeloma</t>
  </si>
  <si>
    <t>Before</t>
  </si>
  <si>
    <t>After</t>
  </si>
  <si>
    <r>
      <t>µ</t>
    </r>
    <r>
      <rPr>
        <vertAlign val="subscript"/>
        <sz val="11"/>
        <color theme="1"/>
        <rFont val="Calibri"/>
        <family val="2"/>
      </rPr>
      <t>1</t>
    </r>
    <r>
      <rPr>
        <sz val="11"/>
        <color theme="1"/>
        <rFont val="Calibri"/>
        <family val="2"/>
      </rPr>
      <t xml:space="preserve"> &gt; µ</t>
    </r>
    <r>
      <rPr>
        <vertAlign val="subscript"/>
        <sz val="11"/>
        <color theme="1"/>
        <rFont val="Calibri"/>
        <family val="2"/>
      </rPr>
      <t>2</t>
    </r>
  </si>
  <si>
    <t>, based on the p-value, do not reject null hypothesis.</t>
  </si>
  <si>
    <t>Thus, there is a evidence that the mean bone marrow microvessel density is higher before the stem cell transplant than after the stem cell transplant.</t>
  </si>
  <si>
    <t>and the group sizes are equal and homogeneity of variance is valid assumption.</t>
  </si>
  <si>
    <t>thus, there is a evidence of a significant difference between organizations.</t>
  </si>
  <si>
    <t>Fstat =</t>
  </si>
  <si>
    <t>c = 5</t>
  </si>
  <si>
    <t>n = 7*5 = 35</t>
  </si>
  <si>
    <t>n - c = 30</t>
  </si>
  <si>
    <t>n - 1 = 34</t>
  </si>
  <si>
    <t>SSW = SST - SSA =</t>
  </si>
  <si>
    <t>210 - 60 = 150</t>
  </si>
  <si>
    <t>= 150/30 =  5</t>
  </si>
  <si>
    <t>= 60/4 = 15</t>
  </si>
  <si>
    <t>= MSA / MSW = 15/5 = 3</t>
  </si>
  <si>
    <t>c - 1 = 4</t>
  </si>
  <si>
    <t>MS (Variance)</t>
  </si>
  <si>
    <t>There are 4 degress of freedom in the numerator and 30 degress of freedom in the denominator.</t>
  </si>
  <si>
    <t>F (alpha), the upper-tail critical value at the 0.05 level of significance, is 2.69.</t>
  </si>
  <si>
    <t>F critical value =</t>
  </si>
  <si>
    <t>Reject null hypothesis if Fstat &gt; 2.69; otherwise, do not reject null hypothesis.</t>
  </si>
  <si>
    <t>I calculated F stat = 3, and F (alpha) = 2.69, which implies the F stat is greater than the F critical value, so I can reject the null hypohtesis.</t>
  </si>
  <si>
    <t>There is a significant difference in the population mean among group five groups.</t>
  </si>
  <si>
    <t>Anova: Two-Factor With Replication</t>
  </si>
  <si>
    <t>SUMMARY</t>
  </si>
  <si>
    <t>Total</t>
  </si>
  <si>
    <t>Count</t>
  </si>
  <si>
    <t>Sum</t>
  </si>
  <si>
    <t>Average</t>
  </si>
  <si>
    <t>ANOVA</t>
  </si>
  <si>
    <t>Source of Variation</t>
  </si>
  <si>
    <t>SS</t>
  </si>
  <si>
    <t>df</t>
  </si>
  <si>
    <t>MS</t>
  </si>
  <si>
    <t>P-value</t>
  </si>
  <si>
    <t>F crit</t>
  </si>
  <si>
    <t>Interaction</t>
  </si>
  <si>
    <t>Within</t>
  </si>
  <si>
    <t>Sample (Zone 3 Upper)</t>
  </si>
  <si>
    <t>Columns (Zone 1 Lower)</t>
  </si>
  <si>
    <t>p-value = 0.38, there is an interaction between zone 1 lower and zone 3 upper but it is insignificant.</t>
  </si>
  <si>
    <t>No, there is no effect due to zone 1 lower</t>
  </si>
  <si>
    <t>No, there is no effect due to zone 3 upper.</t>
  </si>
  <si>
    <t>Plot -&gt;</t>
  </si>
  <si>
    <t>Anova: Single Factor</t>
  </si>
  <si>
    <t>Groups</t>
  </si>
  <si>
    <t>Between Groups</t>
  </si>
  <si>
    <t>Within Groups</t>
  </si>
  <si>
    <t>P-value is close to zero meaning that there is a evidence of a difference in the</t>
  </si>
  <si>
    <t>mean cost of importing across the four global regions.</t>
  </si>
  <si>
    <t>At least one of the global regions differ in the mean cost of importing.</t>
  </si>
  <si>
    <t>Latin American &amp; Carribbean average is far among the regions.</t>
  </si>
  <si>
    <t>Variances are different among all regions, so there is a evidence of a difference in the</t>
  </si>
  <si>
    <t>variation in cost of importing across the four global regions.</t>
  </si>
  <si>
    <t>East Asia &amp; Pacific and Eastern Europe &amp; Central Asia are global region should consider for foreign market entery because both region are close to average.</t>
  </si>
  <si>
    <t>Calculated F stat = 1.2, and F (alpha) = 2.08, which implies the F stat is less than the F critical value, so do not reject the null hypohtesis.</t>
  </si>
  <si>
    <t xml:space="preserve">b. </t>
  </si>
  <si>
    <t>p-value =</t>
  </si>
  <si>
    <t>the distributions of the two populations are normal distributions.</t>
  </si>
  <si>
    <t xml:space="preserve">In section 10.1, pooled variance test is used for calculating the degree of freedom. </t>
  </si>
  <si>
    <t>But the test does not tell us about the significant difference or not.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</si>
</sst>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0.000000000"/>
    <numFmt numFmtId="165" formatCode="0.0"/>
    <numFmt numFmtId="166" formatCode="0.0000"/>
    <numFmt numFmtId="168" formatCode="0.000000"/>
    <numFmt numFmtId="169" formatCode="0.00000"/>
    <numFmt numFmtId="170" formatCode="0.000"/>
    <numFmt numFmtId="182" formatCode="0.00000000"/>
  </numFmts>
  <fonts count="18" x14ac:knownFonts="1">
    <font>
      <sz val="11"/>
      <color theme="1"/>
      <name val="Calibri"/>
      <family val="2"/>
      <scheme val="minor"/>
    </font>
    <font>
      <sz val="11"/>
      <name val="Calibri"/>
      <family val="2"/>
      <scheme val="minor"/>
    </font>
    <font>
      <b/>
      <sz val="11"/>
      <color theme="1"/>
      <name val="Calibri"/>
      <family val="2"/>
      <scheme val="minor"/>
    </font>
    <font>
      <i/>
      <sz val="11"/>
      <color rgb="FF000000"/>
      <name val="Calibri"/>
      <family val="2"/>
      <scheme val="minor"/>
    </font>
    <font>
      <i/>
      <vertAlign val="subscript"/>
      <sz val="11"/>
      <color rgb="FF000000"/>
      <name val="Calibri"/>
      <family val="2"/>
      <scheme val="minor"/>
    </font>
    <font>
      <sz val="11"/>
      <color rgb="FF000000"/>
      <name val="Calibri"/>
      <family val="2"/>
      <scheme val="minor"/>
    </font>
    <font>
      <sz val="11"/>
      <color theme="1"/>
      <name val="Calibri"/>
      <family val="2"/>
    </font>
    <font>
      <vertAlign val="subscript"/>
      <sz val="11"/>
      <color theme="1"/>
      <name val="Calibri"/>
      <family val="2"/>
      <scheme val="minor"/>
    </font>
    <font>
      <vertAlign val="subscript"/>
      <sz val="11"/>
      <color theme="1"/>
      <name val="Calibri"/>
      <family val="2"/>
    </font>
    <font>
      <vertAlign val="subscript"/>
      <sz val="10"/>
      <color theme="1"/>
      <name val="Calibri"/>
      <family val="2"/>
      <scheme val="minor"/>
    </font>
    <font>
      <sz val="11"/>
      <color theme="6" tint="-0.249977111117893"/>
      <name val="Calibri"/>
      <family val="2"/>
      <scheme val="minor"/>
    </font>
    <font>
      <b/>
      <sz val="11"/>
      <name val="Calibri"/>
      <family val="2"/>
      <scheme val="minor"/>
    </font>
    <font>
      <b/>
      <sz val="16"/>
      <color theme="1"/>
      <name val="Calibri"/>
      <family val="2"/>
      <scheme val="minor"/>
    </font>
    <font>
      <b/>
      <u/>
      <sz val="11"/>
      <color theme="1"/>
      <name val="Calibri"/>
      <family val="2"/>
      <scheme val="minor"/>
    </font>
    <font>
      <vertAlign val="subscript"/>
      <sz val="11"/>
      <color rgb="FF000000"/>
      <name val="Calibri"/>
      <family val="2"/>
      <scheme val="minor"/>
    </font>
    <font>
      <i/>
      <sz val="10"/>
      <color theme="1"/>
      <name val="Calibri"/>
      <family val="2"/>
      <scheme val="minor"/>
    </font>
    <font>
      <i/>
      <sz val="11"/>
      <color theme="1"/>
      <name val="Calibri"/>
      <family val="2"/>
      <scheme val="minor"/>
    </font>
    <font>
      <b/>
      <i/>
      <sz val="11"/>
      <color theme="1"/>
      <name val="Calibri"/>
      <family val="2"/>
      <scheme val="minor"/>
    </font>
  </fonts>
  <fills count="6">
    <fill>
      <patternFill patternType="none"/>
    </fill>
    <fill>
      <patternFill patternType="gray125"/>
    </fill>
    <fill>
      <patternFill patternType="solid">
        <fgColor theme="9"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theme="2"/>
        <bgColor indexed="64"/>
      </patternFill>
    </fill>
  </fills>
  <borders count="20">
    <border>
      <left/>
      <right/>
      <top/>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top/>
      <bottom style="thin">
        <color theme="4" tint="0.39997558519241921"/>
      </bottom>
      <diagonal/>
    </border>
    <border>
      <left/>
      <right/>
      <top/>
      <bottom style="medium">
        <color indexed="18"/>
      </bottom>
      <diagonal/>
    </border>
    <border>
      <left/>
      <right/>
      <top/>
      <bottom style="medium">
        <color indexed="64"/>
      </bottom>
      <diagonal/>
    </border>
  </borders>
  <cellStyleXfs count="1">
    <xf numFmtId="0" fontId="0" fillId="0" borderId="0"/>
  </cellStyleXfs>
  <cellXfs count="112">
    <xf numFmtId="0" fontId="0" fillId="0" borderId="0" xfId="0"/>
    <xf numFmtId="0" fontId="1" fillId="0" borderId="0" xfId="0" applyFont="1"/>
    <xf numFmtId="0" fontId="3" fillId="0" borderId="0" xfId="0" applyFont="1"/>
    <xf numFmtId="0" fontId="6" fillId="0" borderId="0" xfId="0" applyFont="1"/>
    <xf numFmtId="0" fontId="5" fillId="0" borderId="0" xfId="0" applyFont="1"/>
    <xf numFmtId="2" fontId="0" fillId="0" borderId="0" xfId="0" applyNumberFormat="1"/>
    <xf numFmtId="164" fontId="0" fillId="0" borderId="0" xfId="0" applyNumberFormat="1"/>
    <xf numFmtId="2" fontId="0" fillId="0" borderId="4" xfId="0" applyNumberFormat="1" applyBorder="1" applyAlignment="1">
      <alignment horizontal="center"/>
    </xf>
    <xf numFmtId="2" fontId="0" fillId="0" borderId="0" xfId="0" applyNumberFormat="1" applyAlignment="1">
      <alignment horizontal="center"/>
    </xf>
    <xf numFmtId="0" fontId="0" fillId="0" borderId="0" xfId="0" applyAlignment="1">
      <alignment horizontal="center"/>
    </xf>
    <xf numFmtId="0" fontId="0" fillId="0" borderId="5" xfId="0" applyBorder="1" applyAlignment="1">
      <alignment horizontal="center"/>
    </xf>
    <xf numFmtId="0" fontId="0" fillId="0" borderId="4"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2" borderId="1" xfId="0" applyFill="1" applyBorder="1" applyAlignment="1">
      <alignment horizontal="center" vertical="top" wrapText="1"/>
    </xf>
    <xf numFmtId="0" fontId="6" fillId="2" borderId="2" xfId="0" applyFont="1" applyFill="1" applyBorder="1" applyAlignment="1">
      <alignment horizontal="center" vertical="top" wrapText="1"/>
    </xf>
    <xf numFmtId="0" fontId="6" fillId="2" borderId="3" xfId="0" applyFont="1" applyFill="1" applyBorder="1" applyAlignment="1">
      <alignment horizontal="center" vertical="top" wrapText="1"/>
    </xf>
    <xf numFmtId="0" fontId="2" fillId="0" borderId="0" xfId="0" applyFont="1" applyAlignment="1">
      <alignment horizontal="right"/>
    </xf>
    <xf numFmtId="165" fontId="0" fillId="0" borderId="0" xfId="0" applyNumberFormat="1"/>
    <xf numFmtId="1" fontId="0" fillId="0" borderId="0" xfId="0" applyNumberFormat="1"/>
    <xf numFmtId="0" fontId="0" fillId="0" borderId="0" xfId="0" quotePrefix="1"/>
    <xf numFmtId="0" fontId="2" fillId="0" borderId="0" xfId="0" applyFont="1" applyAlignment="1">
      <alignment horizontal="center"/>
    </xf>
    <xf numFmtId="0" fontId="0" fillId="0" borderId="0" xfId="0" applyAlignment="1">
      <alignment vertical="top" wrapText="1"/>
    </xf>
    <xf numFmtId="0" fontId="0" fillId="0" borderId="0" xfId="0" applyAlignment="1">
      <alignment horizontal="center" vertical="top"/>
    </xf>
    <xf numFmtId="0" fontId="0" fillId="2" borderId="0" xfId="0" applyFill="1"/>
    <xf numFmtId="0" fontId="0" fillId="2" borderId="0" xfId="0" applyFill="1" applyAlignment="1">
      <alignment horizontal="center"/>
    </xf>
    <xf numFmtId="0" fontId="2" fillId="3" borderId="9" xfId="0" applyFont="1" applyFill="1" applyBorder="1" applyAlignment="1">
      <alignment horizontal="center" vertical="center"/>
    </xf>
    <xf numFmtId="0" fontId="2" fillId="3" borderId="9" xfId="0" applyFont="1" applyFill="1" applyBorder="1" applyAlignment="1">
      <alignment horizontal="center" vertical="center" wrapText="1"/>
    </xf>
    <xf numFmtId="0" fontId="2" fillId="3" borderId="10" xfId="0" applyFont="1" applyFill="1" applyBorder="1" applyAlignment="1">
      <alignment horizontal="center"/>
    </xf>
    <xf numFmtId="0" fontId="2" fillId="2" borderId="11" xfId="0" applyFont="1" applyFill="1" applyBorder="1" applyAlignment="1">
      <alignment vertical="center" wrapText="1"/>
    </xf>
    <xf numFmtId="0" fontId="0" fillId="0" borderId="11" xfId="0" applyBorder="1" applyAlignment="1">
      <alignment horizontal="center" vertical="center"/>
    </xf>
    <xf numFmtId="0" fontId="2" fillId="2" borderId="12" xfId="0" applyFont="1" applyFill="1" applyBorder="1" applyAlignment="1">
      <alignment vertical="center" wrapText="1"/>
    </xf>
    <xf numFmtId="0" fontId="0" fillId="0" borderId="12" xfId="0" applyBorder="1" applyAlignment="1">
      <alignment horizontal="center" vertical="center"/>
    </xf>
    <xf numFmtId="0" fontId="10" fillId="4" borderId="12" xfId="0" applyFont="1" applyFill="1" applyBorder="1" applyAlignment="1">
      <alignment horizontal="center" vertical="center"/>
    </xf>
    <xf numFmtId="0" fontId="2" fillId="2" borderId="12" xfId="0" applyFont="1" applyFill="1" applyBorder="1" applyAlignment="1">
      <alignment vertical="center"/>
    </xf>
    <xf numFmtId="0" fontId="0" fillId="0" borderId="0" xfId="0" applyAlignment="1">
      <alignment horizontal="center" vertical="center"/>
    </xf>
    <xf numFmtId="0" fontId="2" fillId="3" borderId="9" xfId="0" applyFont="1" applyFill="1" applyBorder="1" applyAlignment="1">
      <alignment horizontal="center"/>
    </xf>
    <xf numFmtId="0" fontId="2" fillId="2" borderId="11" xfId="0" applyFont="1" applyFill="1" applyBorder="1" applyAlignment="1">
      <alignment wrapText="1"/>
    </xf>
    <xf numFmtId="0" fontId="0" fillId="0" borderId="11" xfId="0" applyBorder="1" applyAlignment="1">
      <alignment horizontal="center"/>
    </xf>
    <xf numFmtId="0" fontId="2" fillId="2" borderId="12" xfId="0" applyFont="1" applyFill="1" applyBorder="1" applyAlignment="1">
      <alignment wrapText="1"/>
    </xf>
    <xf numFmtId="0" fontId="0" fillId="0" borderId="12" xfId="0" applyBorder="1" applyAlignment="1">
      <alignment horizontal="center"/>
    </xf>
    <xf numFmtId="0" fontId="0" fillId="5" borderId="12" xfId="0" applyFill="1" applyBorder="1" applyAlignment="1">
      <alignment horizontal="center"/>
    </xf>
    <xf numFmtId="0" fontId="2" fillId="2" borderId="12" xfId="0" applyFont="1" applyFill="1" applyBorder="1"/>
    <xf numFmtId="2" fontId="2" fillId="0" borderId="13" xfId="0" applyNumberFormat="1" applyFont="1" applyBorder="1" applyAlignment="1">
      <alignment horizontal="center"/>
    </xf>
    <xf numFmtId="0" fontId="2" fillId="0" borderId="13" xfId="0" applyFont="1" applyBorder="1"/>
    <xf numFmtId="0" fontId="0" fillId="0" borderId="13" xfId="0" applyBorder="1"/>
    <xf numFmtId="166" fontId="11" fillId="0" borderId="2" xfId="0" applyNumberFormat="1" applyFont="1" applyBorder="1" applyAlignment="1">
      <alignment horizontal="left"/>
    </xf>
    <xf numFmtId="166" fontId="1" fillId="0" borderId="0" xfId="0" applyNumberFormat="1" applyFont="1"/>
    <xf numFmtId="166" fontId="1" fillId="0" borderId="13" xfId="0" applyNumberFormat="1" applyFont="1" applyBorder="1"/>
    <xf numFmtId="0" fontId="2" fillId="0" borderId="13" xfId="0" applyFont="1" applyBorder="1" applyAlignment="1">
      <alignment horizontal="left"/>
    </xf>
    <xf numFmtId="0" fontId="2" fillId="0" borderId="13" xfId="0" applyFont="1" applyBorder="1" applyAlignment="1">
      <alignment horizontal="center"/>
    </xf>
    <xf numFmtId="0" fontId="11" fillId="0" borderId="13" xfId="0" applyFont="1" applyBorder="1" applyAlignment="1">
      <alignment horizontal="left"/>
    </xf>
    <xf numFmtId="2" fontId="1" fillId="0" borderId="0" xfId="0" applyNumberFormat="1" applyFont="1"/>
    <xf numFmtId="0" fontId="12" fillId="0" borderId="0" xfId="0" applyFont="1"/>
    <xf numFmtId="165" fontId="0" fillId="0" borderId="13" xfId="0" applyNumberFormat="1" applyBorder="1"/>
    <xf numFmtId="0" fontId="2" fillId="0" borderId="13" xfId="0" applyFont="1" applyBorder="1" applyAlignment="1">
      <alignment wrapText="1"/>
    </xf>
    <xf numFmtId="2" fontId="2" fillId="0" borderId="13" xfId="0" applyNumberFormat="1" applyFont="1" applyBorder="1" applyAlignment="1">
      <alignment horizontal="center" wrapText="1"/>
    </xf>
    <xf numFmtId="0" fontId="2" fillId="0" borderId="0" xfId="0" applyFont="1" applyAlignment="1">
      <alignment wrapText="1"/>
    </xf>
    <xf numFmtId="2" fontId="0" fillId="0" borderId="13" xfId="0" applyNumberFormat="1" applyBorder="1"/>
    <xf numFmtId="0" fontId="0" fillId="0" borderId="0" xfId="0" applyAlignment="1">
      <alignment horizontal="left"/>
    </xf>
    <xf numFmtId="0" fontId="2" fillId="0" borderId="13" xfId="0" quotePrefix="1" applyFont="1" applyBorder="1" applyAlignment="1">
      <alignment horizontal="center"/>
    </xf>
    <xf numFmtId="168" fontId="0" fillId="0" borderId="0" xfId="0" applyNumberFormat="1"/>
    <xf numFmtId="169" fontId="0" fillId="0" borderId="0" xfId="0" applyNumberFormat="1"/>
    <xf numFmtId="166" fontId="0" fillId="0" borderId="0" xfId="0" applyNumberFormat="1"/>
    <xf numFmtId="170" fontId="0" fillId="0" borderId="0" xfId="0" applyNumberFormat="1"/>
    <xf numFmtId="0" fontId="13" fillId="0" borderId="0" xfId="0" applyFont="1"/>
    <xf numFmtId="0" fontId="0" fillId="0" borderId="0" xfId="0" applyAlignment="1">
      <alignment horizontal="right"/>
    </xf>
    <xf numFmtId="0" fontId="2" fillId="0" borderId="0" xfId="0" applyFont="1"/>
    <xf numFmtId="182" fontId="0" fillId="0" borderId="0" xfId="0" applyNumberFormat="1"/>
    <xf numFmtId="170" fontId="2" fillId="0" borderId="0" xfId="0" applyNumberFormat="1" applyFont="1"/>
    <xf numFmtId="2" fontId="0" fillId="0" borderId="0" xfId="0" quotePrefix="1" applyNumberFormat="1"/>
    <xf numFmtId="2" fontId="2" fillId="0" borderId="0" xfId="0" applyNumberFormat="1" applyFont="1"/>
    <xf numFmtId="166" fontId="2" fillId="0" borderId="0" xfId="0" applyNumberFormat="1" applyFont="1"/>
    <xf numFmtId="0" fontId="2" fillId="0" borderId="14" xfId="0" applyFont="1" applyBorder="1"/>
    <xf numFmtId="0" fontId="0" fillId="0" borderId="15" xfId="0" applyBorder="1"/>
    <xf numFmtId="0" fontId="0" fillId="0" borderId="16" xfId="0" applyBorder="1"/>
    <xf numFmtId="0" fontId="2" fillId="0" borderId="4" xfId="0" applyFont="1" applyBorder="1" applyAlignment="1">
      <alignment horizontal="right"/>
    </xf>
    <xf numFmtId="0" fontId="3" fillId="0" borderId="0" xfId="0" applyFont="1" applyBorder="1"/>
    <xf numFmtId="0" fontId="6" fillId="0" borderId="0" xfId="0" applyFont="1" applyBorder="1"/>
    <xf numFmtId="0" fontId="0" fillId="0" borderId="0" xfId="0" applyBorder="1"/>
    <xf numFmtId="0" fontId="0" fillId="0" borderId="5" xfId="0" applyBorder="1"/>
    <xf numFmtId="0" fontId="0" fillId="0" borderId="4" xfId="0" applyBorder="1"/>
    <xf numFmtId="0" fontId="5" fillId="0" borderId="0" xfId="0" applyFont="1" applyBorder="1"/>
    <xf numFmtId="0" fontId="2" fillId="0" borderId="0" xfId="0" applyFont="1" applyBorder="1" applyAlignment="1">
      <alignment horizontal="center"/>
    </xf>
    <xf numFmtId="0" fontId="0" fillId="0" borderId="0" xfId="0" applyBorder="1" applyAlignment="1">
      <alignment horizontal="center"/>
    </xf>
    <xf numFmtId="0" fontId="0" fillId="0" borderId="0" xfId="0" applyBorder="1" applyAlignment="1">
      <alignment vertical="top" wrapText="1"/>
    </xf>
    <xf numFmtId="0" fontId="0" fillId="0" borderId="0" xfId="0" applyBorder="1" applyAlignment="1">
      <alignment horizontal="center" vertical="top"/>
    </xf>
    <xf numFmtId="0" fontId="0" fillId="0" borderId="0" xfId="0" quotePrefix="1" applyBorder="1"/>
    <xf numFmtId="0" fontId="0" fillId="0" borderId="6" xfId="0" applyBorder="1"/>
    <xf numFmtId="0" fontId="0" fillId="0" borderId="7" xfId="0" applyBorder="1"/>
    <xf numFmtId="0" fontId="0" fillId="0" borderId="8" xfId="0" applyBorder="1"/>
    <xf numFmtId="0" fontId="0" fillId="0" borderId="4" xfId="0" applyBorder="1" applyAlignment="1">
      <alignment horizontal="right"/>
    </xf>
    <xf numFmtId="0" fontId="0" fillId="0" borderId="0" xfId="0" pivotButton="1"/>
    <xf numFmtId="165" fontId="0" fillId="0" borderId="0" xfId="0" applyNumberFormat="1" applyAlignment="1">
      <alignment horizontal="left" indent="1"/>
    </xf>
    <xf numFmtId="0" fontId="0" fillId="0" borderId="0" xfId="0" applyAlignment="1">
      <alignment horizontal="left" indent="1"/>
    </xf>
    <xf numFmtId="2" fontId="2" fillId="0" borderId="0" xfId="0" applyNumberFormat="1" applyFont="1" applyBorder="1" applyAlignment="1">
      <alignment horizontal="center"/>
    </xf>
    <xf numFmtId="2" fontId="0" fillId="0" borderId="0" xfId="0" applyNumberFormat="1" applyBorder="1" applyAlignment="1">
      <alignment horizontal="center"/>
    </xf>
    <xf numFmtId="0" fontId="0" fillId="0" borderId="14" xfId="0" applyBorder="1"/>
    <xf numFmtId="0" fontId="0" fillId="0" borderId="0" xfId="0" applyBorder="1" applyAlignment="1">
      <alignment horizontal="right"/>
    </xf>
    <xf numFmtId="0" fontId="2" fillId="0" borderId="14" xfId="0" applyFont="1" applyBorder="1" applyAlignment="1">
      <alignment horizontal="center"/>
    </xf>
    <xf numFmtId="0" fontId="2" fillId="0" borderId="16" xfId="0" applyFont="1" applyBorder="1" applyAlignment="1">
      <alignment horizontal="center"/>
    </xf>
    <xf numFmtId="0" fontId="0" fillId="0" borderId="0" xfId="0" applyFill="1" applyBorder="1"/>
    <xf numFmtId="0" fontId="0" fillId="0" borderId="0" xfId="0" applyFill="1" applyBorder="1" applyAlignment="1"/>
    <xf numFmtId="0" fontId="15" fillId="0" borderId="18" xfId="0" applyFont="1" applyFill="1" applyBorder="1" applyAlignment="1">
      <alignment horizontal="right"/>
    </xf>
    <xf numFmtId="0" fontId="0" fillId="0" borderId="19" xfId="0" applyFill="1" applyBorder="1" applyAlignment="1"/>
    <xf numFmtId="0" fontId="16" fillId="0" borderId="2" xfId="0" applyFont="1" applyFill="1" applyBorder="1" applyAlignment="1">
      <alignment horizontal="center"/>
    </xf>
    <xf numFmtId="166" fontId="0" fillId="0" borderId="0" xfId="0" applyNumberFormat="1" applyFill="1" applyBorder="1" applyAlignment="1"/>
    <xf numFmtId="0" fontId="17" fillId="0" borderId="2" xfId="0" applyFont="1" applyFill="1" applyBorder="1" applyAlignment="1">
      <alignment horizontal="center"/>
    </xf>
    <xf numFmtId="0" fontId="2" fillId="0" borderId="0" xfId="0" applyFont="1" applyFill="1" applyBorder="1" applyAlignment="1"/>
    <xf numFmtId="0" fontId="2" fillId="0" borderId="19" xfId="0" applyFont="1" applyFill="1" applyBorder="1" applyAlignment="1"/>
    <xf numFmtId="0" fontId="2" fillId="0" borderId="17" xfId="0" applyFont="1" applyBorder="1" applyAlignment="1">
      <alignment horizontal="left"/>
    </xf>
  </cellXfs>
  <cellStyles count="1">
    <cellStyle name="Normal" xfId="0" builtinId="0"/>
  </cellStyles>
  <dxfs count="0"/>
  <tableStyles count="1" defaultTableStyle="TableStyleMedium2" defaultPivotStyle="PivotStyleLight16">
    <tableStyle name="Invisible" pivot="0" table="0" count="0" xr9:uid="{E35E999E-7852-46FE-8ACB-473679A31A28}"/>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'Glass 2'!$B$1</c:f>
              <c:strCache>
                <c:ptCount val="1"/>
                <c:pt idx="0">
                  <c:v>Temperature695</c:v>
                </c:pt>
              </c:strCache>
            </c:strRef>
          </c:tx>
          <c:spPr>
            <a:ln w="28575" cap="rnd">
              <a:solidFill>
                <a:schemeClr val="accent1"/>
              </a:solidFill>
              <a:round/>
            </a:ln>
            <a:effectLst/>
          </c:spPr>
          <c:marker>
            <c:symbol val="none"/>
          </c:marker>
          <c:cat>
            <c:strRef>
              <c:f>'Glass 2'!$A$2:$A$9</c:f>
              <c:strCache>
                <c:ptCount val="8"/>
                <c:pt idx="0">
                  <c:v>Temperature630</c:v>
                </c:pt>
                <c:pt idx="1">
                  <c:v>Temperature630</c:v>
                </c:pt>
                <c:pt idx="2">
                  <c:v>Temperature630</c:v>
                </c:pt>
                <c:pt idx="3">
                  <c:v>Temperature630</c:v>
                </c:pt>
                <c:pt idx="4">
                  <c:v>Temperature650</c:v>
                </c:pt>
                <c:pt idx="5">
                  <c:v>Temperature650</c:v>
                </c:pt>
                <c:pt idx="6">
                  <c:v>Temperature650</c:v>
                </c:pt>
                <c:pt idx="7">
                  <c:v>Temperature650</c:v>
                </c:pt>
              </c:strCache>
            </c:strRef>
          </c:cat>
          <c:val>
            <c:numRef>
              <c:f>'Glass 2'!$B$2:$B$9</c:f>
              <c:numCache>
                <c:formatCode>0</c:formatCode>
                <c:ptCount val="8"/>
                <c:pt idx="0">
                  <c:v>50</c:v>
                </c:pt>
                <c:pt idx="1">
                  <c:v>25</c:v>
                </c:pt>
                <c:pt idx="2">
                  <c:v>50</c:v>
                </c:pt>
                <c:pt idx="3">
                  <c:v>125</c:v>
                </c:pt>
                <c:pt idx="4">
                  <c:v>25</c:v>
                </c:pt>
                <c:pt idx="5">
                  <c:v>25</c:v>
                </c:pt>
                <c:pt idx="6">
                  <c:v>50</c:v>
                </c:pt>
                <c:pt idx="7">
                  <c:v>20</c:v>
                </c:pt>
              </c:numCache>
            </c:numRef>
          </c:val>
          <c:smooth val="0"/>
          <c:extLst>
            <c:ext xmlns:c16="http://schemas.microsoft.com/office/drawing/2014/chart" uri="{C3380CC4-5D6E-409C-BE32-E72D297353CC}">
              <c16:uniqueId val="{00000000-0472-47AA-BBF8-0FD9C44F19D3}"/>
            </c:ext>
          </c:extLst>
        </c:ser>
        <c:ser>
          <c:idx val="1"/>
          <c:order val="1"/>
          <c:tx>
            <c:strRef>
              <c:f>'Glass 2'!$C$1</c:f>
              <c:strCache>
                <c:ptCount val="1"/>
                <c:pt idx="0">
                  <c:v>Temperature715</c:v>
                </c:pt>
              </c:strCache>
            </c:strRef>
          </c:tx>
          <c:spPr>
            <a:ln w="28575" cap="rnd">
              <a:solidFill>
                <a:schemeClr val="accent2"/>
              </a:solidFill>
              <a:round/>
            </a:ln>
            <a:effectLst/>
          </c:spPr>
          <c:marker>
            <c:symbol val="none"/>
          </c:marker>
          <c:cat>
            <c:strRef>
              <c:f>'Glass 2'!$A$2:$A$9</c:f>
              <c:strCache>
                <c:ptCount val="8"/>
                <c:pt idx="0">
                  <c:v>Temperature630</c:v>
                </c:pt>
                <c:pt idx="1">
                  <c:v>Temperature630</c:v>
                </c:pt>
                <c:pt idx="2">
                  <c:v>Temperature630</c:v>
                </c:pt>
                <c:pt idx="3">
                  <c:v>Temperature630</c:v>
                </c:pt>
                <c:pt idx="4">
                  <c:v>Temperature650</c:v>
                </c:pt>
                <c:pt idx="5">
                  <c:v>Temperature650</c:v>
                </c:pt>
                <c:pt idx="6">
                  <c:v>Temperature650</c:v>
                </c:pt>
                <c:pt idx="7">
                  <c:v>Temperature650</c:v>
                </c:pt>
              </c:strCache>
            </c:strRef>
          </c:cat>
          <c:val>
            <c:numRef>
              <c:f>'Glass 2'!$C$2:$C$9</c:f>
              <c:numCache>
                <c:formatCode>0</c:formatCode>
                <c:ptCount val="8"/>
                <c:pt idx="0">
                  <c:v>100</c:v>
                </c:pt>
                <c:pt idx="1">
                  <c:v>0</c:v>
                </c:pt>
                <c:pt idx="2">
                  <c:v>25</c:v>
                </c:pt>
                <c:pt idx="3">
                  <c:v>75</c:v>
                </c:pt>
                <c:pt idx="4">
                  <c:v>75</c:v>
                </c:pt>
                <c:pt idx="5">
                  <c:v>25</c:v>
                </c:pt>
                <c:pt idx="6">
                  <c:v>0</c:v>
                </c:pt>
                <c:pt idx="7">
                  <c:v>125</c:v>
                </c:pt>
              </c:numCache>
            </c:numRef>
          </c:val>
          <c:smooth val="0"/>
          <c:extLst>
            <c:ext xmlns:c16="http://schemas.microsoft.com/office/drawing/2014/chart" uri="{C3380CC4-5D6E-409C-BE32-E72D297353CC}">
              <c16:uniqueId val="{00000001-0472-47AA-BBF8-0FD9C44F19D3}"/>
            </c:ext>
          </c:extLst>
        </c:ser>
        <c:dLbls>
          <c:showLegendKey val="0"/>
          <c:showVal val="0"/>
          <c:showCatName val="0"/>
          <c:showSerName val="0"/>
          <c:showPercent val="0"/>
          <c:showBubbleSize val="0"/>
        </c:dLbls>
        <c:smooth val="0"/>
        <c:axId val="381130112"/>
        <c:axId val="381131360"/>
      </c:lineChart>
      <c:catAx>
        <c:axId val="381130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1131360"/>
        <c:crosses val="autoZero"/>
        <c:auto val="1"/>
        <c:lblAlgn val="ctr"/>
        <c:lblOffset val="100"/>
        <c:noMultiLvlLbl val="0"/>
      </c:catAx>
      <c:valAx>
        <c:axId val="38113136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1130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_xlchart.v1.1</cx:f>
      </cx:numDim>
    </cx:data>
    <cx:data id="1">
      <cx:numDim type="val">
        <cx:f>_xlchart.v1.3</cx:f>
      </cx:numDim>
    </cx:data>
  </cx:chartData>
  <cx:chart>
    <cx:plotArea>
      <cx:plotAreaRegion>
        <cx:series layoutId="boxWhisker" uniqueId="{4BCDCF19-9FD4-4E53-BEC5-6505518C9C81}">
          <cx:tx>
            <cx:txData>
              <cx:f>_xlchart.v1.0</cx:f>
              <cx:v>AT&amp;T Upload Speed</cx:v>
            </cx:txData>
          </cx:tx>
          <cx:dataId val="0"/>
          <cx:layoutPr>
            <cx:visibility meanLine="0" meanMarker="1" nonoutliers="0" outliers="1"/>
            <cx:statistics quartileMethod="exclusive"/>
          </cx:layoutPr>
        </cx:series>
        <cx:series layoutId="boxWhisker" uniqueId="{743373AA-31E5-4690-900B-79ECB38B4C53}">
          <cx:tx>
            <cx:txData>
              <cx:f>_xlchart.v1.2</cx:f>
              <cx:v>Verizon Upload Speed</cx:v>
            </cx:txData>
          </cx:tx>
          <cx:dataId val="1"/>
          <cx:layoutPr>
            <cx:visibility meanLine="0" meanMarker="1" nonoutliers="0" outliers="1"/>
            <cx:statistics quartileMethod="exclusive"/>
          </cx:layoutPr>
        </cx:series>
      </cx:plotAreaRegion>
      <cx:axis id="0">
        <cx:catScaling gapWidth="1"/>
        <cx:tickLabels/>
      </cx:axis>
      <cx:axis id="1">
        <cx:valScaling/>
        <cx:majorGridlines/>
        <cx:tickLabels/>
      </cx:axis>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_xlchart.v1.8</cx:f>
      </cx:numDim>
    </cx:data>
  </cx:chartData>
  <cx:chart>
    <cx:title pos="t" align="ctr" overlay="0">
      <cx:tx>
        <cx:txData>
          <cx:v>Time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Time</a:t>
          </a:r>
        </a:p>
      </cx:txPr>
    </cx:title>
    <cx:plotArea>
      <cx:plotAreaRegion>
        <cx:series layoutId="boxWhisker" uniqueId="{B3E549F2-D65C-4DD0-ACAC-1FB9553DE857}">
          <cx:dataId val="0"/>
          <cx:layoutPr>
            <cx:visibility meanLine="0" meanMarker="1" nonoutliers="0" outliers="1"/>
            <cx:statistics quartileMethod="exclusive"/>
          </cx:layoutPr>
        </cx:series>
      </cx:plotAreaRegion>
      <cx:axis id="0">
        <cx:catScaling gapWidth="1"/>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tmp"/><Relationship Id="rId13" Type="http://schemas.openxmlformats.org/officeDocument/2006/relationships/image" Target="../media/image13.tmp"/><Relationship Id="rId3" Type="http://schemas.openxmlformats.org/officeDocument/2006/relationships/image" Target="../media/image3.tmp"/><Relationship Id="rId7" Type="http://schemas.openxmlformats.org/officeDocument/2006/relationships/image" Target="../media/image7.tmp"/><Relationship Id="rId12" Type="http://schemas.openxmlformats.org/officeDocument/2006/relationships/image" Target="../media/image12.tmp"/><Relationship Id="rId2" Type="http://schemas.openxmlformats.org/officeDocument/2006/relationships/image" Target="../media/image2.tmp"/><Relationship Id="rId16" Type="http://schemas.openxmlformats.org/officeDocument/2006/relationships/image" Target="../media/image16.png"/><Relationship Id="rId1" Type="http://schemas.openxmlformats.org/officeDocument/2006/relationships/image" Target="../media/image1.tmp"/><Relationship Id="rId6" Type="http://schemas.openxmlformats.org/officeDocument/2006/relationships/image" Target="../media/image6.tmp"/><Relationship Id="rId11" Type="http://schemas.openxmlformats.org/officeDocument/2006/relationships/image" Target="../media/image11.tmp"/><Relationship Id="rId5" Type="http://schemas.openxmlformats.org/officeDocument/2006/relationships/image" Target="../media/image5.tmp"/><Relationship Id="rId15" Type="http://schemas.openxmlformats.org/officeDocument/2006/relationships/image" Target="../media/image15.tmp"/><Relationship Id="rId10" Type="http://schemas.openxmlformats.org/officeDocument/2006/relationships/image" Target="../media/image10.tmp"/><Relationship Id="rId4" Type="http://schemas.openxmlformats.org/officeDocument/2006/relationships/image" Target="../media/image4.tmp"/><Relationship Id="rId9" Type="http://schemas.openxmlformats.org/officeDocument/2006/relationships/image" Target="../media/image9.tmp"/><Relationship Id="rId14" Type="http://schemas.openxmlformats.org/officeDocument/2006/relationships/image" Target="../media/image14.tmp"/></Relationships>
</file>

<file path=xl/drawings/_rels/drawing10.xml.rels><?xml version="1.0" encoding="UTF-8" standalone="yes"?>
<Relationships xmlns="http://schemas.openxmlformats.org/package/2006/relationships"><Relationship Id="rId8" Type="http://schemas.openxmlformats.org/officeDocument/2006/relationships/image" Target="../media/image93.tmp"/><Relationship Id="rId3" Type="http://schemas.openxmlformats.org/officeDocument/2006/relationships/image" Target="../media/image88.tmp"/><Relationship Id="rId7" Type="http://schemas.openxmlformats.org/officeDocument/2006/relationships/image" Target="../media/image92.tmp"/><Relationship Id="rId2" Type="http://schemas.openxmlformats.org/officeDocument/2006/relationships/image" Target="../media/image87.tmp"/><Relationship Id="rId1" Type="http://schemas.openxmlformats.org/officeDocument/2006/relationships/image" Target="../media/image86.tmp"/><Relationship Id="rId6" Type="http://schemas.openxmlformats.org/officeDocument/2006/relationships/image" Target="../media/image91.tmp"/><Relationship Id="rId11" Type="http://schemas.openxmlformats.org/officeDocument/2006/relationships/image" Target="../media/image95.png"/><Relationship Id="rId5" Type="http://schemas.openxmlformats.org/officeDocument/2006/relationships/image" Target="../media/image90.tmp"/><Relationship Id="rId10" Type="http://schemas.openxmlformats.org/officeDocument/2006/relationships/chart" Target="../charts/chart1.xml"/><Relationship Id="rId4" Type="http://schemas.openxmlformats.org/officeDocument/2006/relationships/image" Target="../media/image89.tmp"/><Relationship Id="rId9" Type="http://schemas.openxmlformats.org/officeDocument/2006/relationships/image" Target="../media/image94.tmp"/></Relationships>
</file>

<file path=xl/drawings/_rels/drawing11.xml.rels><?xml version="1.0" encoding="UTF-8" standalone="yes"?>
<Relationships xmlns="http://schemas.openxmlformats.org/package/2006/relationships"><Relationship Id="rId1" Type="http://schemas.openxmlformats.org/officeDocument/2006/relationships/image" Target="../media/image38.tmp"/></Relationships>
</file>

<file path=xl/drawings/_rels/drawing12.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image" Target="../media/image40.tmp"/><Relationship Id="rId1" Type="http://schemas.openxmlformats.org/officeDocument/2006/relationships/image" Target="../media/image39.tmp"/></Relationships>
</file>

<file path=xl/drawings/_rels/drawing13.xml.rels><?xml version="1.0" encoding="UTF-8" standalone="yes"?>
<Relationships xmlns="http://schemas.openxmlformats.org/package/2006/relationships"><Relationship Id="rId1" Type="http://schemas.openxmlformats.org/officeDocument/2006/relationships/image" Target="../media/image41.tmp"/></Relationships>
</file>

<file path=xl/drawings/_rels/drawing2.xml.rels><?xml version="1.0" encoding="UTF-8" standalone="yes"?>
<Relationships xmlns="http://schemas.openxmlformats.org/package/2006/relationships"><Relationship Id="rId8" Type="http://schemas.openxmlformats.org/officeDocument/2006/relationships/image" Target="../media/image8.tmp"/><Relationship Id="rId13" Type="http://schemas.openxmlformats.org/officeDocument/2006/relationships/image" Target="../media/image13.tmp"/><Relationship Id="rId18" Type="http://schemas.openxmlformats.org/officeDocument/2006/relationships/image" Target="../media/image19.tmp"/><Relationship Id="rId3" Type="http://schemas.openxmlformats.org/officeDocument/2006/relationships/image" Target="../media/image3.tmp"/><Relationship Id="rId21" Type="http://schemas.openxmlformats.org/officeDocument/2006/relationships/image" Target="../media/image22.tmp"/><Relationship Id="rId7" Type="http://schemas.openxmlformats.org/officeDocument/2006/relationships/image" Target="../media/image7.tmp"/><Relationship Id="rId12" Type="http://schemas.openxmlformats.org/officeDocument/2006/relationships/image" Target="../media/image12.tmp"/><Relationship Id="rId17" Type="http://schemas.openxmlformats.org/officeDocument/2006/relationships/image" Target="../media/image18.tmp"/><Relationship Id="rId2" Type="http://schemas.openxmlformats.org/officeDocument/2006/relationships/image" Target="../media/image2.tmp"/><Relationship Id="rId16" Type="http://schemas.openxmlformats.org/officeDocument/2006/relationships/image" Target="../media/image17.tmp"/><Relationship Id="rId20" Type="http://schemas.openxmlformats.org/officeDocument/2006/relationships/image" Target="../media/image21.tmp"/><Relationship Id="rId1" Type="http://schemas.openxmlformats.org/officeDocument/2006/relationships/image" Target="../media/image1.tmp"/><Relationship Id="rId6" Type="http://schemas.openxmlformats.org/officeDocument/2006/relationships/image" Target="../media/image6.tmp"/><Relationship Id="rId11" Type="http://schemas.openxmlformats.org/officeDocument/2006/relationships/image" Target="../media/image11.tmp"/><Relationship Id="rId5" Type="http://schemas.openxmlformats.org/officeDocument/2006/relationships/image" Target="../media/image5.tmp"/><Relationship Id="rId15" Type="http://schemas.openxmlformats.org/officeDocument/2006/relationships/image" Target="../media/image15.tmp"/><Relationship Id="rId10" Type="http://schemas.openxmlformats.org/officeDocument/2006/relationships/image" Target="../media/image10.tmp"/><Relationship Id="rId19" Type="http://schemas.openxmlformats.org/officeDocument/2006/relationships/image" Target="../media/image20.tmp"/><Relationship Id="rId4" Type="http://schemas.openxmlformats.org/officeDocument/2006/relationships/image" Target="../media/image4.tmp"/><Relationship Id="rId9" Type="http://schemas.openxmlformats.org/officeDocument/2006/relationships/image" Target="../media/image9.tmp"/><Relationship Id="rId14" Type="http://schemas.openxmlformats.org/officeDocument/2006/relationships/image" Target="../media/image14.tmp"/><Relationship Id="rId22" Type="http://schemas.openxmlformats.org/officeDocument/2006/relationships/image" Target="../media/image23.tmp"/></Relationships>
</file>

<file path=xl/drawings/_rels/drawing3.xml.rels><?xml version="1.0" encoding="UTF-8" standalone="yes"?>
<Relationships xmlns="http://schemas.openxmlformats.org/package/2006/relationships"><Relationship Id="rId8" Type="http://schemas.openxmlformats.org/officeDocument/2006/relationships/image" Target="../media/image8.tmp"/><Relationship Id="rId13" Type="http://schemas.openxmlformats.org/officeDocument/2006/relationships/image" Target="../media/image13.tmp"/><Relationship Id="rId18" Type="http://schemas.openxmlformats.org/officeDocument/2006/relationships/image" Target="../media/image19.tmp"/><Relationship Id="rId3" Type="http://schemas.openxmlformats.org/officeDocument/2006/relationships/image" Target="../media/image3.tmp"/><Relationship Id="rId7" Type="http://schemas.openxmlformats.org/officeDocument/2006/relationships/image" Target="../media/image7.tmp"/><Relationship Id="rId12" Type="http://schemas.openxmlformats.org/officeDocument/2006/relationships/image" Target="../media/image12.tmp"/><Relationship Id="rId17" Type="http://schemas.openxmlformats.org/officeDocument/2006/relationships/image" Target="../media/image18.tmp"/><Relationship Id="rId2" Type="http://schemas.openxmlformats.org/officeDocument/2006/relationships/image" Target="../media/image2.tmp"/><Relationship Id="rId16" Type="http://schemas.openxmlformats.org/officeDocument/2006/relationships/image" Target="../media/image17.tmp"/><Relationship Id="rId1" Type="http://schemas.openxmlformats.org/officeDocument/2006/relationships/image" Target="../media/image1.tmp"/><Relationship Id="rId6" Type="http://schemas.openxmlformats.org/officeDocument/2006/relationships/image" Target="../media/image6.tmp"/><Relationship Id="rId11" Type="http://schemas.openxmlformats.org/officeDocument/2006/relationships/image" Target="../media/image11.tmp"/><Relationship Id="rId5" Type="http://schemas.openxmlformats.org/officeDocument/2006/relationships/image" Target="../media/image5.tmp"/><Relationship Id="rId15" Type="http://schemas.openxmlformats.org/officeDocument/2006/relationships/image" Target="../media/image15.tmp"/><Relationship Id="rId10" Type="http://schemas.openxmlformats.org/officeDocument/2006/relationships/image" Target="../media/image10.tmp"/><Relationship Id="rId4" Type="http://schemas.openxmlformats.org/officeDocument/2006/relationships/image" Target="../media/image4.tmp"/><Relationship Id="rId9" Type="http://schemas.openxmlformats.org/officeDocument/2006/relationships/image" Target="../media/image9.tmp"/><Relationship Id="rId14" Type="http://schemas.openxmlformats.org/officeDocument/2006/relationships/image" Target="../media/image14.tmp"/></Relationships>
</file>

<file path=xl/drawings/_rels/drawing4.xml.rels><?xml version="1.0" encoding="UTF-8" standalone="yes"?>
<Relationships xmlns="http://schemas.openxmlformats.org/package/2006/relationships"><Relationship Id="rId8" Type="http://schemas.openxmlformats.org/officeDocument/2006/relationships/image" Target="../media/image8.tmp"/><Relationship Id="rId13" Type="http://schemas.openxmlformats.org/officeDocument/2006/relationships/image" Target="../media/image13.tmp"/><Relationship Id="rId18" Type="http://schemas.openxmlformats.org/officeDocument/2006/relationships/image" Target="../media/image19.tmp"/><Relationship Id="rId3" Type="http://schemas.openxmlformats.org/officeDocument/2006/relationships/image" Target="../media/image3.tmp"/><Relationship Id="rId21" Type="http://schemas.openxmlformats.org/officeDocument/2006/relationships/image" Target="../media/image22.tmp"/><Relationship Id="rId7" Type="http://schemas.openxmlformats.org/officeDocument/2006/relationships/image" Target="../media/image7.tmp"/><Relationship Id="rId12" Type="http://schemas.openxmlformats.org/officeDocument/2006/relationships/image" Target="../media/image12.tmp"/><Relationship Id="rId17" Type="http://schemas.openxmlformats.org/officeDocument/2006/relationships/image" Target="../media/image18.tmp"/><Relationship Id="rId2" Type="http://schemas.openxmlformats.org/officeDocument/2006/relationships/image" Target="../media/image2.tmp"/><Relationship Id="rId16" Type="http://schemas.openxmlformats.org/officeDocument/2006/relationships/image" Target="../media/image17.tmp"/><Relationship Id="rId20" Type="http://schemas.openxmlformats.org/officeDocument/2006/relationships/image" Target="../media/image21.tmp"/><Relationship Id="rId1" Type="http://schemas.openxmlformats.org/officeDocument/2006/relationships/image" Target="../media/image1.tmp"/><Relationship Id="rId6" Type="http://schemas.openxmlformats.org/officeDocument/2006/relationships/image" Target="../media/image6.tmp"/><Relationship Id="rId11" Type="http://schemas.openxmlformats.org/officeDocument/2006/relationships/image" Target="../media/image11.tmp"/><Relationship Id="rId5" Type="http://schemas.openxmlformats.org/officeDocument/2006/relationships/image" Target="../media/image5.tmp"/><Relationship Id="rId15" Type="http://schemas.openxmlformats.org/officeDocument/2006/relationships/image" Target="../media/image15.tmp"/><Relationship Id="rId10" Type="http://schemas.openxmlformats.org/officeDocument/2006/relationships/image" Target="../media/image10.tmp"/><Relationship Id="rId19" Type="http://schemas.openxmlformats.org/officeDocument/2006/relationships/image" Target="../media/image20.tmp"/><Relationship Id="rId4" Type="http://schemas.openxmlformats.org/officeDocument/2006/relationships/image" Target="../media/image4.tmp"/><Relationship Id="rId9" Type="http://schemas.openxmlformats.org/officeDocument/2006/relationships/image" Target="../media/image9.tmp"/><Relationship Id="rId14" Type="http://schemas.openxmlformats.org/officeDocument/2006/relationships/image" Target="../media/image14.tmp"/><Relationship Id="rId22" Type="http://schemas.openxmlformats.org/officeDocument/2006/relationships/image" Target="../media/image23.tmp"/></Relationships>
</file>

<file path=xl/drawings/_rels/drawing5.xml.rels><?xml version="1.0" encoding="UTF-8" standalone="yes"?>
<Relationships xmlns="http://schemas.openxmlformats.org/package/2006/relationships"><Relationship Id="rId8" Type="http://schemas.openxmlformats.org/officeDocument/2006/relationships/image" Target="../media/image30.tmp"/><Relationship Id="rId3" Type="http://schemas.openxmlformats.org/officeDocument/2006/relationships/image" Target="../media/image26.tmp"/><Relationship Id="rId7" Type="http://schemas.openxmlformats.org/officeDocument/2006/relationships/image" Target="../media/image29.tmp"/><Relationship Id="rId2" Type="http://schemas.openxmlformats.org/officeDocument/2006/relationships/image" Target="../media/image25.tmp"/><Relationship Id="rId1" Type="http://schemas.openxmlformats.org/officeDocument/2006/relationships/image" Target="../media/image24.tmp"/><Relationship Id="rId6" Type="http://schemas.openxmlformats.org/officeDocument/2006/relationships/image" Target="../media/image28.tmp"/><Relationship Id="rId11" Type="http://schemas.openxmlformats.org/officeDocument/2006/relationships/image" Target="../media/image33.tmp"/><Relationship Id="rId5" Type="http://schemas.openxmlformats.org/officeDocument/2006/relationships/image" Target="../media/image15.tmp"/><Relationship Id="rId10" Type="http://schemas.openxmlformats.org/officeDocument/2006/relationships/image" Target="../media/image32.tmp"/><Relationship Id="rId4" Type="http://schemas.openxmlformats.org/officeDocument/2006/relationships/image" Target="../media/image27.tmp"/><Relationship Id="rId9" Type="http://schemas.openxmlformats.org/officeDocument/2006/relationships/image" Target="../media/image31.tmp"/></Relationships>
</file>

<file path=xl/drawings/_rels/drawing6.xml.rels><?xml version="1.0" encoding="UTF-8" standalone="yes"?>
<Relationships xmlns="http://schemas.openxmlformats.org/package/2006/relationships"><Relationship Id="rId8" Type="http://schemas.openxmlformats.org/officeDocument/2006/relationships/image" Target="../media/image40.tmp"/><Relationship Id="rId3" Type="http://schemas.openxmlformats.org/officeDocument/2006/relationships/image" Target="../media/image15.tmp"/><Relationship Id="rId7" Type="http://schemas.openxmlformats.org/officeDocument/2006/relationships/image" Target="../media/image39.tmp"/><Relationship Id="rId2" Type="http://schemas.openxmlformats.org/officeDocument/2006/relationships/image" Target="../media/image35.PNG"/><Relationship Id="rId1" Type="http://schemas.openxmlformats.org/officeDocument/2006/relationships/image" Target="../media/image34.tmp"/><Relationship Id="rId6" Type="http://schemas.openxmlformats.org/officeDocument/2006/relationships/image" Target="../media/image38.tmp"/><Relationship Id="rId5" Type="http://schemas.openxmlformats.org/officeDocument/2006/relationships/image" Target="../media/image37.tmp"/><Relationship Id="rId10" Type="http://schemas.openxmlformats.org/officeDocument/2006/relationships/image" Target="../media/image42.tmp"/><Relationship Id="rId4" Type="http://schemas.openxmlformats.org/officeDocument/2006/relationships/image" Target="../media/image36.tmp"/><Relationship Id="rId9" Type="http://schemas.openxmlformats.org/officeDocument/2006/relationships/image" Target="../media/image41.tmp"/></Relationships>
</file>

<file path=xl/drawings/_rels/drawing7.xml.rels><?xml version="1.0" encoding="UTF-8" standalone="yes"?>
<Relationships xmlns="http://schemas.openxmlformats.org/package/2006/relationships"><Relationship Id="rId8" Type="http://schemas.openxmlformats.org/officeDocument/2006/relationships/image" Target="../media/image47.tmp"/><Relationship Id="rId3" Type="http://schemas.openxmlformats.org/officeDocument/2006/relationships/image" Target="../media/image44.tmp"/><Relationship Id="rId7" Type="http://schemas.openxmlformats.org/officeDocument/2006/relationships/image" Target="../media/image46.tmp"/><Relationship Id="rId2" Type="http://schemas.openxmlformats.org/officeDocument/2006/relationships/image" Target="../media/image43.tmp"/><Relationship Id="rId1" Type="http://schemas.openxmlformats.org/officeDocument/2006/relationships/image" Target="../media/image6.tmp"/><Relationship Id="rId6" Type="http://schemas.openxmlformats.org/officeDocument/2006/relationships/image" Target="../media/image35.PNG"/><Relationship Id="rId5" Type="http://schemas.openxmlformats.org/officeDocument/2006/relationships/image" Target="../media/image45.tmp"/><Relationship Id="rId4" Type="http://schemas.openxmlformats.org/officeDocument/2006/relationships/image" Target="../media/image15.tmp"/></Relationships>
</file>

<file path=xl/drawings/_rels/drawing8.xml.rels><?xml version="1.0" encoding="UTF-8" standalone="yes"?>
<Relationships xmlns="http://schemas.openxmlformats.org/package/2006/relationships"><Relationship Id="rId8" Type="http://schemas.openxmlformats.org/officeDocument/2006/relationships/image" Target="../media/image54.tmp"/><Relationship Id="rId3" Type="http://schemas.openxmlformats.org/officeDocument/2006/relationships/image" Target="../media/image50.tmp"/><Relationship Id="rId7" Type="http://schemas.openxmlformats.org/officeDocument/2006/relationships/image" Target="../media/image53.tmp"/><Relationship Id="rId2" Type="http://schemas.openxmlformats.org/officeDocument/2006/relationships/image" Target="../media/image49.tmp"/><Relationship Id="rId1" Type="http://schemas.openxmlformats.org/officeDocument/2006/relationships/image" Target="../media/image48.tmp"/><Relationship Id="rId6" Type="http://schemas.openxmlformats.org/officeDocument/2006/relationships/image" Target="../media/image52.tmp"/><Relationship Id="rId5" Type="http://schemas.openxmlformats.org/officeDocument/2006/relationships/image" Target="../media/image15.tmp"/><Relationship Id="rId4" Type="http://schemas.openxmlformats.org/officeDocument/2006/relationships/image" Target="../media/image51.tmp"/><Relationship Id="rId9" Type="http://schemas.openxmlformats.org/officeDocument/2006/relationships/image" Target="../media/image55.tmp"/></Relationships>
</file>

<file path=xl/drawings/_rels/drawing9.xml.rels><?xml version="1.0" encoding="UTF-8" standalone="yes"?>
<Relationships xmlns="http://schemas.openxmlformats.org/package/2006/relationships"><Relationship Id="rId8" Type="http://schemas.openxmlformats.org/officeDocument/2006/relationships/image" Target="../media/image62.tmp"/><Relationship Id="rId13" Type="http://schemas.openxmlformats.org/officeDocument/2006/relationships/image" Target="../media/image67.tmp"/><Relationship Id="rId18" Type="http://schemas.openxmlformats.org/officeDocument/2006/relationships/image" Target="../media/image72.tmp"/><Relationship Id="rId26" Type="http://schemas.openxmlformats.org/officeDocument/2006/relationships/image" Target="../media/image80.tmp"/><Relationship Id="rId3" Type="http://schemas.openxmlformats.org/officeDocument/2006/relationships/image" Target="../media/image58.tmp"/><Relationship Id="rId21" Type="http://schemas.openxmlformats.org/officeDocument/2006/relationships/image" Target="../media/image75.tmp"/><Relationship Id="rId7" Type="http://schemas.openxmlformats.org/officeDocument/2006/relationships/image" Target="../media/image61.tmp"/><Relationship Id="rId12" Type="http://schemas.openxmlformats.org/officeDocument/2006/relationships/image" Target="../media/image66.tmp"/><Relationship Id="rId17" Type="http://schemas.openxmlformats.org/officeDocument/2006/relationships/image" Target="../media/image71.tmp"/><Relationship Id="rId25" Type="http://schemas.openxmlformats.org/officeDocument/2006/relationships/image" Target="../media/image79.tmp"/><Relationship Id="rId2" Type="http://schemas.openxmlformats.org/officeDocument/2006/relationships/image" Target="../media/image57.tmp"/><Relationship Id="rId16" Type="http://schemas.openxmlformats.org/officeDocument/2006/relationships/image" Target="../media/image70.tmp"/><Relationship Id="rId20" Type="http://schemas.openxmlformats.org/officeDocument/2006/relationships/image" Target="../media/image74.tmp"/><Relationship Id="rId29" Type="http://schemas.openxmlformats.org/officeDocument/2006/relationships/image" Target="../media/image83.tmp"/><Relationship Id="rId1" Type="http://schemas.openxmlformats.org/officeDocument/2006/relationships/image" Target="../media/image56.tmp"/><Relationship Id="rId6" Type="http://schemas.openxmlformats.org/officeDocument/2006/relationships/image" Target="../media/image60.tmp"/><Relationship Id="rId11" Type="http://schemas.openxmlformats.org/officeDocument/2006/relationships/image" Target="../media/image65.tmp"/><Relationship Id="rId24" Type="http://schemas.openxmlformats.org/officeDocument/2006/relationships/image" Target="../media/image78.tmp"/><Relationship Id="rId32" Type="http://schemas.microsoft.com/office/2014/relationships/chartEx" Target="../charts/chartEx1.xml"/><Relationship Id="rId5" Type="http://schemas.openxmlformats.org/officeDocument/2006/relationships/image" Target="../media/image15.tmp"/><Relationship Id="rId15" Type="http://schemas.openxmlformats.org/officeDocument/2006/relationships/image" Target="../media/image69.tmp"/><Relationship Id="rId23" Type="http://schemas.openxmlformats.org/officeDocument/2006/relationships/image" Target="../media/image77.tmp"/><Relationship Id="rId28" Type="http://schemas.openxmlformats.org/officeDocument/2006/relationships/image" Target="../media/image82.tmp"/><Relationship Id="rId10" Type="http://schemas.openxmlformats.org/officeDocument/2006/relationships/image" Target="../media/image64.tmp"/><Relationship Id="rId19" Type="http://schemas.openxmlformats.org/officeDocument/2006/relationships/image" Target="../media/image73.tmp"/><Relationship Id="rId31" Type="http://schemas.openxmlformats.org/officeDocument/2006/relationships/image" Target="../media/image85.tmp"/><Relationship Id="rId4" Type="http://schemas.openxmlformats.org/officeDocument/2006/relationships/image" Target="../media/image59.tmp"/><Relationship Id="rId9" Type="http://schemas.openxmlformats.org/officeDocument/2006/relationships/image" Target="../media/image63.tmp"/><Relationship Id="rId14" Type="http://schemas.openxmlformats.org/officeDocument/2006/relationships/image" Target="../media/image68.tmp"/><Relationship Id="rId22" Type="http://schemas.openxmlformats.org/officeDocument/2006/relationships/image" Target="../media/image76.tmp"/><Relationship Id="rId27" Type="http://schemas.openxmlformats.org/officeDocument/2006/relationships/image" Target="../media/image81.tmp"/><Relationship Id="rId30" Type="http://schemas.openxmlformats.org/officeDocument/2006/relationships/image" Target="../media/image84.tmp"/></Relationships>
</file>

<file path=xl/drawings/drawing1.xml><?xml version="1.0" encoding="utf-8"?>
<xdr:wsDr xmlns:xdr="http://schemas.openxmlformats.org/drawingml/2006/spreadsheetDrawing" xmlns:a="http://schemas.openxmlformats.org/drawingml/2006/main">
  <xdr:twoCellAnchor>
    <xdr:from>
      <xdr:col>0</xdr:col>
      <xdr:colOff>63500</xdr:colOff>
      <xdr:row>0</xdr:row>
      <xdr:rowOff>44450</xdr:rowOff>
    </xdr:from>
    <xdr:to>
      <xdr:col>12</xdr:col>
      <xdr:colOff>317500</xdr:colOff>
      <xdr:row>12</xdr:row>
      <xdr:rowOff>19050</xdr:rowOff>
    </xdr:to>
    <xdr:sp macro="" textlink="">
      <xdr:nvSpPr>
        <xdr:cNvPr id="2" name="TextBox 1">
          <a:extLst>
            <a:ext uri="{FF2B5EF4-FFF2-40B4-BE49-F238E27FC236}">
              <a16:creationId xmlns:a16="http://schemas.microsoft.com/office/drawing/2014/main" id="{E479B386-B1A4-467B-9A79-B56EB6C2D5A7}"/>
            </a:ext>
          </a:extLst>
        </xdr:cNvPr>
        <xdr:cNvSpPr txBox="1"/>
      </xdr:nvSpPr>
      <xdr:spPr>
        <a:xfrm>
          <a:off x="63500" y="44450"/>
          <a:ext cx="7569200" cy="21844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600" b="1"/>
            <a:t>Fundamentals of Hypothesis Testing</a:t>
          </a:r>
        </a:p>
        <a:p>
          <a:endParaRPr lang="en-US" sz="1100"/>
        </a:p>
        <a:p>
          <a:r>
            <a:rPr lang="en-US" sz="1100" b="1">
              <a:solidFill>
                <a:srgbClr val="C00000"/>
              </a:solidFill>
            </a:rPr>
            <a:t>Hypothesis testing </a:t>
          </a:r>
          <a:r>
            <a:rPr lang="en-US" sz="1100"/>
            <a:t>analyzes differences between a sample statistic and the results one would expect if a null hypothesis was true. In doing so, hypothesis testing enables one to make inferences about a population parameter that are based on the sample statistic examined by the hypothesis test. </a:t>
          </a:r>
        </a:p>
        <a:p>
          <a:endParaRPr lang="en-US" sz="1100"/>
        </a:p>
        <a:p>
          <a:r>
            <a:rPr lang="en-US" sz="1100" b="1">
              <a:solidFill>
                <a:srgbClr val="C00000"/>
              </a:solidFill>
            </a:rPr>
            <a:t>Examples of such Inferences</a:t>
          </a:r>
        </a:p>
        <a:p>
          <a:endParaRPr lang="en-US" sz="1100"/>
        </a:p>
        <a:p>
          <a:r>
            <a:rPr lang="en-US" sz="1100"/>
            <a:t>• the mean weight of the cereal boxes in a sample is a value consistent with what you would expect if the mean of the entire population of cereal boxes were 368 grams </a:t>
          </a:r>
        </a:p>
        <a:p>
          <a:r>
            <a:rPr lang="en-US" sz="1100"/>
            <a:t>• the population mean is not equal to 368 grams because the sample mean is significantly different from 368 gram</a:t>
          </a:r>
        </a:p>
      </xdr:txBody>
    </xdr:sp>
    <xdr:clientData/>
  </xdr:twoCellAnchor>
  <xdr:twoCellAnchor>
    <xdr:from>
      <xdr:col>0</xdr:col>
      <xdr:colOff>69850</xdr:colOff>
      <xdr:row>12</xdr:row>
      <xdr:rowOff>165100</xdr:rowOff>
    </xdr:from>
    <xdr:to>
      <xdr:col>12</xdr:col>
      <xdr:colOff>323850</xdr:colOff>
      <xdr:row>28</xdr:row>
      <xdr:rowOff>82550</xdr:rowOff>
    </xdr:to>
    <xdr:sp macro="" textlink="">
      <xdr:nvSpPr>
        <xdr:cNvPr id="3" name="TextBox 2">
          <a:extLst>
            <a:ext uri="{FF2B5EF4-FFF2-40B4-BE49-F238E27FC236}">
              <a16:creationId xmlns:a16="http://schemas.microsoft.com/office/drawing/2014/main" id="{B30B5633-D42F-4197-89F9-06FCA9F94923}"/>
            </a:ext>
          </a:extLst>
        </xdr:cNvPr>
        <xdr:cNvSpPr txBox="1"/>
      </xdr:nvSpPr>
      <xdr:spPr>
        <a:xfrm>
          <a:off x="69850" y="2374900"/>
          <a:ext cx="7569200" cy="28638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Step 1:</a:t>
          </a:r>
          <a:r>
            <a:rPr lang="en-US" sz="1100" b="1"/>
            <a:t>  </a:t>
          </a:r>
          <a:r>
            <a:rPr lang="en-US" sz="1100" b="1">
              <a:solidFill>
                <a:srgbClr val="C00000"/>
              </a:solidFill>
            </a:rPr>
            <a:t>Formulate a null (</a:t>
          </a:r>
          <a:r>
            <a:rPr lang="en-US" sz="1100" b="1">
              <a:solidFill>
                <a:srgbClr val="C00000"/>
              </a:solidFill>
              <a:effectLst/>
              <a:latin typeface="+mn-lt"/>
              <a:ea typeface="+mn-ea"/>
              <a:cs typeface="+mn-cs"/>
            </a:rPr>
            <a:t>H</a:t>
          </a:r>
          <a:r>
            <a:rPr lang="en-US" sz="1100" b="1" baseline="-25000">
              <a:solidFill>
                <a:srgbClr val="C00000"/>
              </a:solidFill>
              <a:effectLst/>
              <a:latin typeface="+mn-lt"/>
              <a:ea typeface="+mn-ea"/>
              <a:cs typeface="+mn-cs"/>
            </a:rPr>
            <a:t>0</a:t>
          </a:r>
          <a:r>
            <a:rPr lang="en-US" sz="1100" b="1">
              <a:solidFill>
                <a:srgbClr val="C00000"/>
              </a:solidFill>
              <a:effectLst/>
              <a:latin typeface="+mn-lt"/>
              <a:ea typeface="+mn-ea"/>
              <a:cs typeface="+mn-cs"/>
            </a:rPr>
            <a:t>)</a:t>
          </a:r>
          <a:r>
            <a:rPr lang="en-US" sz="1100" b="1">
              <a:solidFill>
                <a:srgbClr val="C00000"/>
              </a:solidFill>
            </a:rPr>
            <a:t> and alternate (H</a:t>
          </a:r>
          <a:r>
            <a:rPr lang="en-US" sz="1100" b="1" baseline="-25000">
              <a:solidFill>
                <a:srgbClr val="C00000"/>
              </a:solidFill>
            </a:rPr>
            <a:t>1</a:t>
          </a:r>
          <a:r>
            <a:rPr lang="en-US" sz="1100" b="1">
              <a:solidFill>
                <a:srgbClr val="C00000"/>
              </a:solidFill>
            </a:rPr>
            <a:t>) hypothesis.</a:t>
          </a:r>
        </a:p>
        <a:p>
          <a:endParaRPr lang="en-US" sz="1100"/>
        </a:p>
        <a:p>
          <a:r>
            <a:rPr lang="en-US" sz="1100"/>
            <a:t>The null hypothesis, represented by the symbol </a:t>
          </a: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0</a:t>
          </a:r>
          <a:r>
            <a:rPr lang="en-US" sz="1100"/>
            <a:t>, often states a status quo case.  (uses =, &lt;=, &gt;= )</a:t>
          </a:r>
        </a:p>
        <a:p>
          <a:endParaRPr lang="en-US" sz="1100"/>
        </a:p>
        <a:p>
          <a:r>
            <a:rPr lang="en-US" sz="1100"/>
            <a:t>The alternative hypothesis, represented by the symbol </a:t>
          </a: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1</a:t>
          </a:r>
          <a:r>
            <a:rPr lang="en-US" sz="1100"/>
            <a:t>, states a claim that is con-trary to the null hypothesis. (uses &lt;, &gt;, ≠)</a:t>
          </a:r>
        </a:p>
        <a:p>
          <a:endParaRPr lang="en-US" sz="1100"/>
        </a:p>
        <a:p>
          <a:r>
            <a:rPr lang="en-US" sz="1100"/>
            <a:t>Hypothesis testing reaches conclusions about parameters, not statistics.</a:t>
          </a:r>
        </a:p>
        <a:p>
          <a:endParaRPr lang="en-US" sz="1100"/>
        </a:p>
        <a:p>
          <a:r>
            <a:rPr lang="en-US" sz="1100"/>
            <a:t>A pair of null and alternative hypotheses are always mutually exclusive—only one of them</a:t>
          </a:r>
          <a:r>
            <a:rPr lang="en-US" sz="1100" baseline="0"/>
            <a:t> </a:t>
          </a:r>
          <a:r>
            <a:rPr lang="en-US" sz="1100"/>
            <a:t>can be true.</a:t>
          </a:r>
        </a:p>
        <a:p>
          <a:endParaRPr lang="en-US" sz="1100"/>
        </a:p>
        <a:p>
          <a:r>
            <a:rPr lang="en-US" sz="1100"/>
            <a:t>Example:		</a:t>
          </a:r>
          <a:r>
            <a:rPr lang="en-US" sz="1100">
              <a:solidFill>
                <a:schemeClr val="dk1"/>
              </a:solidFill>
              <a:effectLst/>
              <a:latin typeface="+mn-lt"/>
              <a:ea typeface="+mn-ea"/>
              <a:cs typeface="+mn-cs"/>
            </a:rPr>
            <a:t>Example:</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0</a:t>
          </a:r>
          <a:r>
            <a:rPr lang="en-US" sz="1100">
              <a:solidFill>
                <a:schemeClr val="dk1"/>
              </a:solidFill>
              <a:effectLst/>
              <a:latin typeface="+mn-lt"/>
              <a:ea typeface="+mn-ea"/>
              <a:cs typeface="+mn-cs"/>
            </a:rPr>
            <a:t>:  µ = 368		H</a:t>
          </a:r>
          <a:r>
            <a:rPr lang="en-US" sz="1100" baseline="-25000">
              <a:solidFill>
                <a:schemeClr val="dk1"/>
              </a:solidFill>
              <a:effectLst/>
              <a:latin typeface="+mn-lt"/>
              <a:ea typeface="+mn-ea"/>
              <a:cs typeface="+mn-cs"/>
            </a:rPr>
            <a:t>0</a:t>
          </a:r>
          <a:r>
            <a:rPr lang="en-US" sz="1100">
              <a:solidFill>
                <a:schemeClr val="dk1"/>
              </a:solidFill>
              <a:effectLst/>
              <a:latin typeface="+mn-lt"/>
              <a:ea typeface="+mn-ea"/>
              <a:cs typeface="+mn-cs"/>
            </a:rPr>
            <a:t>:  p</a:t>
          </a:r>
          <a:r>
            <a:rPr lang="en-US" sz="1100" baseline="0">
              <a:solidFill>
                <a:schemeClr val="dk1"/>
              </a:solidFill>
              <a:effectLst/>
              <a:latin typeface="+mn-lt"/>
              <a:ea typeface="+mn-ea"/>
              <a:cs typeface="+mn-cs"/>
            </a:rPr>
            <a:t> &lt;= 0.68</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1</a:t>
          </a:r>
          <a:r>
            <a:rPr lang="en-US" sz="1100" baseline="0">
              <a:solidFill>
                <a:schemeClr val="dk1"/>
              </a:solidFill>
              <a:effectLst/>
              <a:latin typeface="+mn-lt"/>
              <a:ea typeface="+mn-ea"/>
              <a:cs typeface="+mn-cs"/>
            </a:rPr>
            <a:t>:  </a:t>
          </a:r>
          <a:r>
            <a:rPr lang="en-US" sz="1100">
              <a:solidFill>
                <a:schemeClr val="dk1"/>
              </a:solidFill>
              <a:effectLst/>
              <a:latin typeface="+mn-lt"/>
              <a:ea typeface="+mn-ea"/>
              <a:cs typeface="+mn-cs"/>
            </a:rPr>
            <a:t>µ ≠ 368		H</a:t>
          </a:r>
          <a:r>
            <a:rPr lang="en-US" sz="1100" baseline="-25000">
              <a:solidFill>
                <a:schemeClr val="dk1"/>
              </a:solidFill>
              <a:effectLst/>
              <a:latin typeface="+mn-lt"/>
              <a:ea typeface="+mn-ea"/>
              <a:cs typeface="+mn-cs"/>
            </a:rPr>
            <a:t>1</a:t>
          </a:r>
          <a:r>
            <a:rPr lang="en-US" sz="1100" baseline="0">
              <a:solidFill>
                <a:schemeClr val="dk1"/>
              </a:solidFill>
              <a:effectLst/>
              <a:latin typeface="+mn-lt"/>
              <a:ea typeface="+mn-ea"/>
              <a:cs typeface="+mn-cs"/>
            </a:rPr>
            <a:t>:  p &gt;</a:t>
          </a:r>
          <a:r>
            <a:rPr lang="en-US" sz="1100">
              <a:solidFill>
                <a:schemeClr val="dk1"/>
              </a:solidFill>
              <a:effectLst/>
              <a:latin typeface="+mn-lt"/>
              <a:ea typeface="+mn-ea"/>
              <a:cs typeface="+mn-cs"/>
            </a:rPr>
            <a:t> 0.68</a:t>
          </a:r>
          <a:endParaRPr lang="en-US">
            <a:effectLst/>
          </a:endParaRPr>
        </a:p>
        <a:p>
          <a:endParaRPr lang="en-US" sz="1100">
            <a:solidFill>
              <a:schemeClr val="dk1"/>
            </a:solidFill>
            <a:effectLst/>
            <a:latin typeface="+mn-lt"/>
            <a:ea typeface="+mn-ea"/>
            <a:cs typeface="+mn-cs"/>
          </a:endParaRPr>
        </a:p>
        <a:p>
          <a:r>
            <a:rPr lang="en-US" sz="1100"/>
            <a:t>Note that the null and alternative hypotheses are always stated in terms of the population parameter because a hypothesis test always examines a sample statistic. </a:t>
          </a:r>
        </a:p>
      </xdr:txBody>
    </xdr:sp>
    <xdr:clientData/>
  </xdr:twoCellAnchor>
  <xdr:twoCellAnchor>
    <xdr:from>
      <xdr:col>0</xdr:col>
      <xdr:colOff>114300</xdr:colOff>
      <xdr:row>29</xdr:row>
      <xdr:rowOff>44450</xdr:rowOff>
    </xdr:from>
    <xdr:to>
      <xdr:col>12</xdr:col>
      <xdr:colOff>304800</xdr:colOff>
      <xdr:row>48</xdr:row>
      <xdr:rowOff>25400</xdr:rowOff>
    </xdr:to>
    <xdr:sp macro="" textlink="">
      <xdr:nvSpPr>
        <xdr:cNvPr id="4" name="TextBox 3">
          <a:extLst>
            <a:ext uri="{FF2B5EF4-FFF2-40B4-BE49-F238E27FC236}">
              <a16:creationId xmlns:a16="http://schemas.microsoft.com/office/drawing/2014/main" id="{94382DBA-C34A-48D9-940B-6DE839688465}"/>
            </a:ext>
          </a:extLst>
        </xdr:cNvPr>
        <xdr:cNvSpPr txBox="1"/>
      </xdr:nvSpPr>
      <xdr:spPr>
        <a:xfrm>
          <a:off x="114300" y="5384800"/>
          <a:ext cx="7505700" cy="3479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IMPORTANT:</a:t>
          </a:r>
          <a:r>
            <a:rPr lang="en-US" sz="1100"/>
            <a:t>  Finding insufficient evidence causes one not to reject the null hypothesis. This does not mean that hypothesis testing can “prove” that the null hypothesis is true; hypothesis testing can only show that the results have failed to prove that the null hypothesis is false, an important distinction.</a:t>
          </a:r>
        </a:p>
        <a:p>
          <a:endParaRPr lang="en-US" sz="1100"/>
        </a:p>
        <a:p>
          <a:r>
            <a:rPr lang="en-US" sz="1100"/>
            <a:t>		</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						</a:t>
          </a:r>
          <a:r>
            <a:rPr lang="en-US" sz="1100" baseline="0"/>
            <a:t> &lt;-- or population proportion, p</a:t>
          </a:r>
          <a:endParaRPr lang="en-US" sz="1100"/>
        </a:p>
      </xdr:txBody>
    </xdr:sp>
    <xdr:clientData/>
  </xdr:twoCellAnchor>
  <xdr:twoCellAnchor editAs="oneCell">
    <xdr:from>
      <xdr:col>2</xdr:col>
      <xdr:colOff>234950</xdr:colOff>
      <xdr:row>33</xdr:row>
      <xdr:rowOff>57150</xdr:rowOff>
    </xdr:from>
    <xdr:to>
      <xdr:col>8</xdr:col>
      <xdr:colOff>277284</xdr:colOff>
      <xdr:row>47</xdr:row>
      <xdr:rowOff>120650</xdr:rowOff>
    </xdr:to>
    <xdr:pic>
      <xdr:nvPicPr>
        <xdr:cNvPr id="6" name="Picture 5">
          <a:extLst>
            <a:ext uri="{FF2B5EF4-FFF2-40B4-BE49-F238E27FC236}">
              <a16:creationId xmlns:a16="http://schemas.microsoft.com/office/drawing/2014/main" id="{F03D7A48-4505-4A62-8AFE-643A66F610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54150" y="6134100"/>
          <a:ext cx="4131734" cy="2641600"/>
        </a:xfrm>
        <a:prstGeom prst="rect">
          <a:avLst/>
        </a:prstGeom>
      </xdr:spPr>
    </xdr:pic>
    <xdr:clientData/>
  </xdr:twoCellAnchor>
  <xdr:twoCellAnchor editAs="oneCell">
    <xdr:from>
      <xdr:col>12</xdr:col>
      <xdr:colOff>412750</xdr:colOff>
      <xdr:row>32</xdr:row>
      <xdr:rowOff>139700</xdr:rowOff>
    </xdr:from>
    <xdr:to>
      <xdr:col>20</xdr:col>
      <xdr:colOff>159710</xdr:colOff>
      <xdr:row>42</xdr:row>
      <xdr:rowOff>127000</xdr:rowOff>
    </xdr:to>
    <xdr:pic>
      <xdr:nvPicPr>
        <xdr:cNvPr id="8" name="Picture 7">
          <a:extLst>
            <a:ext uri="{FF2B5EF4-FFF2-40B4-BE49-F238E27FC236}">
              <a16:creationId xmlns:a16="http://schemas.microsoft.com/office/drawing/2014/main" id="{D3630747-983A-4F49-9D3D-B84CCDB7E0B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727950" y="6032500"/>
          <a:ext cx="4623760" cy="1828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139700</xdr:colOff>
      <xdr:row>49</xdr:row>
      <xdr:rowOff>6350</xdr:rowOff>
    </xdr:from>
    <xdr:to>
      <xdr:col>12</xdr:col>
      <xdr:colOff>279400</xdr:colOff>
      <xdr:row>68</xdr:row>
      <xdr:rowOff>95250</xdr:rowOff>
    </xdr:to>
    <xdr:sp macro="" textlink="">
      <xdr:nvSpPr>
        <xdr:cNvPr id="9" name="TextBox 8">
          <a:extLst>
            <a:ext uri="{FF2B5EF4-FFF2-40B4-BE49-F238E27FC236}">
              <a16:creationId xmlns:a16="http://schemas.microsoft.com/office/drawing/2014/main" id="{7267FAB0-B3E7-4DA7-9B97-668AC81967C7}"/>
            </a:ext>
          </a:extLst>
        </xdr:cNvPr>
        <xdr:cNvSpPr txBox="1"/>
      </xdr:nvSpPr>
      <xdr:spPr>
        <a:xfrm>
          <a:off x="139700" y="9029700"/>
          <a:ext cx="7454900" cy="35877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Step 2: Gather</a:t>
          </a:r>
          <a:r>
            <a:rPr lang="en-US" sz="1100" b="1" baseline="0">
              <a:solidFill>
                <a:srgbClr val="C00000"/>
              </a:solidFill>
            </a:rPr>
            <a:t> evidence.  </a:t>
          </a:r>
          <a:r>
            <a:rPr lang="en-US" sz="1100"/>
            <a:t>(Calculate</a:t>
          </a:r>
          <a:r>
            <a:rPr lang="en-US" sz="1100" baseline="0"/>
            <a:t> a test statistic and the </a:t>
          </a:r>
          <a:r>
            <a:rPr lang="en-US" sz="1100">
              <a:solidFill>
                <a:schemeClr val="dk1"/>
              </a:solidFill>
              <a:effectLst/>
              <a:latin typeface="+mn-lt"/>
              <a:ea typeface="+mn-ea"/>
              <a:cs typeface="+mn-cs"/>
            </a:rPr>
            <a:t>critical value of the test statistic</a:t>
          </a:r>
          <a:r>
            <a:rPr lang="en-US" sz="1100" baseline="0"/>
            <a:t>.)</a:t>
          </a:r>
        </a:p>
        <a:p>
          <a:endParaRPr lang="en-US" sz="1100" baseline="0"/>
        </a:p>
        <a:p>
          <a:r>
            <a:rPr lang="en-US" sz="1100"/>
            <a:t>Hypothesis testing uses sample data to determine how likely it is that the null hypothesis is true.</a:t>
          </a:r>
        </a:p>
        <a:p>
          <a:endParaRPr lang="en-US" sz="1100"/>
        </a:p>
        <a:p>
          <a:r>
            <a:rPr lang="en-US" sz="1100"/>
            <a:t>This </a:t>
          </a:r>
          <a:r>
            <a:rPr lang="en-US" sz="1100" b="1">
              <a:solidFill>
                <a:srgbClr val="C00000"/>
              </a:solidFill>
            </a:rPr>
            <a:t>sample statistic </a:t>
          </a:r>
          <a:r>
            <a:rPr lang="en-US" sz="1100"/>
            <a:t>is an estimate of the corresponding parameter,</a:t>
          </a:r>
          <a:r>
            <a:rPr lang="en-US" sz="1100" baseline="0"/>
            <a:t> such as </a:t>
          </a:r>
          <a:r>
            <a:rPr lang="en-US" sz="1100"/>
            <a:t>the population mean,</a:t>
          </a:r>
          <a:r>
            <a:rPr lang="en-US" sz="1100" baseline="0"/>
            <a:t> </a:t>
          </a:r>
          <a:r>
            <a:rPr lang="en-US" sz="1100">
              <a:solidFill>
                <a:schemeClr val="dk1"/>
              </a:solidFill>
              <a:effectLst/>
              <a:latin typeface="+mn-lt"/>
              <a:ea typeface="+mn-ea"/>
              <a:cs typeface="+mn-cs"/>
            </a:rPr>
            <a:t>µ,</a:t>
          </a:r>
          <a:r>
            <a:rPr lang="en-US" sz="1100" baseline="0">
              <a:solidFill>
                <a:schemeClr val="dk1"/>
              </a:solidFill>
              <a:effectLst/>
              <a:latin typeface="+mn-lt"/>
              <a:ea typeface="+mn-ea"/>
              <a:cs typeface="+mn-cs"/>
            </a:rPr>
            <a:t> population proportion, p.</a:t>
          </a:r>
        </a:p>
        <a:p>
          <a:endParaRPr lang="en-US" sz="1100" baseline="0">
            <a:solidFill>
              <a:schemeClr val="dk1"/>
            </a:solidFill>
            <a:effectLst/>
            <a:latin typeface="+mn-lt"/>
            <a:ea typeface="+mn-ea"/>
            <a:cs typeface="+mn-cs"/>
          </a:endParaRPr>
        </a:p>
        <a:p>
          <a:r>
            <a:rPr lang="en-US" sz="1100"/>
            <a:t>Even if the null hypothesis is true, the sample statistic is likely to differ from the value of the parameter because of variation due to sampling. One does expect the sample statistic to be close to the population parameter if the null hypothesis is true. If the sample statistic is close to the population parameter, one has insufficient evidence to reject the null hypothesis.  However, if there is a large difference between the value of the sample statistic and the hypothesized value of the population parameter, one might conclude that the null hypothesis is false</a:t>
          </a:r>
          <a:r>
            <a:rPr lang="en-US" sz="1100" baseline="0"/>
            <a:t> and reject the null hypothesis.</a:t>
          </a:r>
        </a:p>
        <a:p>
          <a:endParaRPr lang="en-US" sz="1100" baseline="0"/>
        </a:p>
        <a:p>
          <a:r>
            <a:rPr lang="en-US" sz="1100"/>
            <a:t>However, the decision-making process is not always so clear-cut. Determining what is “very close” and what is “very different” is arbitrary without clear definitions. Hypothesis-testing methodology provides clear definitions for evaluating differences. This methodology quantifies the decision-making process by calculating the probability of getting a certain sample result if the null hypothesis is true. The methodology determines this probability by first calculating the sampling distribution for the sample statistic of interest, such as a sample mean, and then calculating the test statistic for the sample. Because the sampling distribution for the test statistic often follows a well-known statistical distribution, such as the standardized normal distribution or t distribution, one of these well-known distributions can help determine whether the null hypothesis is true.</a:t>
          </a:r>
        </a:p>
        <a:p>
          <a:endParaRPr lang="en-US" sz="1100"/>
        </a:p>
        <a:p>
          <a:endParaRPr lang="en-US" sz="1100"/>
        </a:p>
      </xdr:txBody>
    </xdr:sp>
    <xdr:clientData/>
  </xdr:twoCellAnchor>
  <xdr:twoCellAnchor>
    <xdr:from>
      <xdr:col>0</xdr:col>
      <xdr:colOff>209550</xdr:colOff>
      <xdr:row>107</xdr:row>
      <xdr:rowOff>171450</xdr:rowOff>
    </xdr:from>
    <xdr:to>
      <xdr:col>12</xdr:col>
      <xdr:colOff>368300</xdr:colOff>
      <xdr:row>131</xdr:row>
      <xdr:rowOff>120650</xdr:rowOff>
    </xdr:to>
    <xdr:sp macro="" textlink="">
      <xdr:nvSpPr>
        <xdr:cNvPr id="10" name="TextBox 9">
          <a:extLst>
            <a:ext uri="{FF2B5EF4-FFF2-40B4-BE49-F238E27FC236}">
              <a16:creationId xmlns:a16="http://schemas.microsoft.com/office/drawing/2014/main" id="{ADDA34FE-113D-4CD2-A5CA-A3809CD440DA}"/>
            </a:ext>
          </a:extLst>
        </xdr:cNvPr>
        <xdr:cNvSpPr txBox="1"/>
      </xdr:nvSpPr>
      <xdr:spPr>
        <a:xfrm>
          <a:off x="209550" y="19875500"/>
          <a:ext cx="7473950" cy="4368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The </a:t>
          </a:r>
          <a:r>
            <a:rPr lang="en-US" sz="1100" b="1">
              <a:solidFill>
                <a:srgbClr val="C00000"/>
              </a:solidFill>
            </a:rPr>
            <a:t>sampling distribution of the test statistic is divided into two regions</a:t>
          </a:r>
          <a:r>
            <a:rPr lang="en-US" sz="1100"/>
            <a:t>, a region of rejection (sometimes called the critical region) and a region of </a:t>
          </a:r>
          <a:r>
            <a:rPr lang="en-US" sz="1100" baseline="0"/>
            <a:t> </a:t>
          </a:r>
          <a:r>
            <a:rPr lang="en-US" sz="1100"/>
            <a:t>nonrejection.</a:t>
          </a:r>
          <a:r>
            <a:rPr lang="en-US" sz="1100" baseline="0"/>
            <a:t>  </a:t>
          </a:r>
          <a:r>
            <a:rPr lang="en-US" sz="1100"/>
            <a:t>If the test statistic falls into the region of nonrejection, one</a:t>
          </a:r>
          <a:r>
            <a:rPr lang="en-US" sz="1100" baseline="0"/>
            <a:t> </a:t>
          </a:r>
          <a:r>
            <a:rPr lang="en-US" sz="1100"/>
            <a:t>does not reject the null hypothesis.</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To make a decision concerning the null hypothesis, one first determines the </a:t>
          </a:r>
          <a:r>
            <a:rPr lang="en-US" sz="1100" b="1">
              <a:solidFill>
                <a:srgbClr val="C00000"/>
              </a:solidFill>
            </a:rPr>
            <a:t>critical value of the test statistic</a:t>
          </a:r>
          <a:r>
            <a:rPr lang="en-US" sz="1100"/>
            <a:t>. The critical value </a:t>
          </a:r>
          <a:r>
            <a:rPr lang="en-US" sz="1100" b="1">
              <a:solidFill>
                <a:srgbClr val="C00000"/>
              </a:solidFill>
            </a:rPr>
            <a:t>divides the nonrejection region from the rejection region. </a:t>
          </a:r>
          <a:r>
            <a:rPr lang="en-US" sz="1100"/>
            <a:t>Determining the critical value depends on the size of the rejection region. The size of the rejection region is directly related to the risks involved in using only sample evidence to make decisions about a population parameter.</a:t>
          </a:r>
        </a:p>
        <a:p>
          <a:endParaRPr lang="en-US" sz="1100"/>
        </a:p>
      </xdr:txBody>
    </xdr:sp>
    <xdr:clientData/>
  </xdr:twoCellAnchor>
  <xdr:twoCellAnchor editAs="oneCell">
    <xdr:from>
      <xdr:col>0</xdr:col>
      <xdr:colOff>281238</xdr:colOff>
      <xdr:row>69</xdr:row>
      <xdr:rowOff>6350</xdr:rowOff>
    </xdr:from>
    <xdr:to>
      <xdr:col>8</xdr:col>
      <xdr:colOff>279665</xdr:colOff>
      <xdr:row>88</xdr:row>
      <xdr:rowOff>152400</xdr:rowOff>
    </xdr:to>
    <xdr:pic>
      <xdr:nvPicPr>
        <xdr:cNvPr id="12" name="Picture 11">
          <a:extLst>
            <a:ext uri="{FF2B5EF4-FFF2-40B4-BE49-F238E27FC236}">
              <a16:creationId xmlns:a16="http://schemas.microsoft.com/office/drawing/2014/main" id="{FCA98F55-7173-4631-B49C-54629B48D14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81238" y="12712700"/>
          <a:ext cx="5307027" cy="36449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196850</xdr:colOff>
      <xdr:row>68</xdr:row>
      <xdr:rowOff>158750</xdr:rowOff>
    </xdr:from>
    <xdr:to>
      <xdr:col>17</xdr:col>
      <xdr:colOff>597171</xdr:colOff>
      <xdr:row>88</xdr:row>
      <xdr:rowOff>177990</xdr:rowOff>
    </xdr:to>
    <xdr:pic>
      <xdr:nvPicPr>
        <xdr:cNvPr id="16" name="Picture 15">
          <a:extLst>
            <a:ext uri="{FF2B5EF4-FFF2-40B4-BE49-F238E27FC236}">
              <a16:creationId xmlns:a16="http://schemas.microsoft.com/office/drawing/2014/main" id="{E762DFA2-E40C-4667-8922-1E77DD15F51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683250" y="12680950"/>
          <a:ext cx="5277121" cy="370224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5</xdr:col>
      <xdr:colOff>133351</xdr:colOff>
      <xdr:row>90</xdr:row>
      <xdr:rowOff>47752</xdr:rowOff>
    </xdr:from>
    <xdr:to>
      <xdr:col>11</xdr:col>
      <xdr:colOff>501651</xdr:colOff>
      <xdr:row>106</xdr:row>
      <xdr:rowOff>63686</xdr:rowOff>
    </xdr:to>
    <xdr:pic>
      <xdr:nvPicPr>
        <xdr:cNvPr id="18" name="Picture 17">
          <a:extLst>
            <a:ext uri="{FF2B5EF4-FFF2-40B4-BE49-F238E27FC236}">
              <a16:creationId xmlns:a16="http://schemas.microsoft.com/office/drawing/2014/main" id="{C4202B97-45A0-4EF9-944E-48185B5E683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181351" y="16621252"/>
          <a:ext cx="4191000" cy="296233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514350</xdr:colOff>
      <xdr:row>110</xdr:row>
      <xdr:rowOff>127000</xdr:rowOff>
    </xdr:from>
    <xdr:to>
      <xdr:col>8</xdr:col>
      <xdr:colOff>514560</xdr:colOff>
      <xdr:row>125</xdr:row>
      <xdr:rowOff>25537</xdr:rowOff>
    </xdr:to>
    <xdr:pic>
      <xdr:nvPicPr>
        <xdr:cNvPr id="20" name="Picture 19">
          <a:extLst>
            <a:ext uri="{FF2B5EF4-FFF2-40B4-BE49-F238E27FC236}">
              <a16:creationId xmlns:a16="http://schemas.microsoft.com/office/drawing/2014/main" id="{98467272-D12B-447D-BD58-647E8A27CCE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733550" y="20383500"/>
          <a:ext cx="4089610" cy="266078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222250</xdr:colOff>
      <xdr:row>132</xdr:row>
      <xdr:rowOff>19050</xdr:rowOff>
    </xdr:from>
    <xdr:to>
      <xdr:col>12</xdr:col>
      <xdr:colOff>374650</xdr:colOff>
      <xdr:row>151</xdr:row>
      <xdr:rowOff>82550</xdr:rowOff>
    </xdr:to>
    <xdr:sp macro="" textlink="">
      <xdr:nvSpPr>
        <xdr:cNvPr id="21" name="TextBox 20">
          <a:extLst>
            <a:ext uri="{FF2B5EF4-FFF2-40B4-BE49-F238E27FC236}">
              <a16:creationId xmlns:a16="http://schemas.microsoft.com/office/drawing/2014/main" id="{F1D83B3B-0C27-42FA-A3E7-17D8B106CC42}"/>
            </a:ext>
          </a:extLst>
        </xdr:cNvPr>
        <xdr:cNvSpPr txBox="1"/>
      </xdr:nvSpPr>
      <xdr:spPr>
        <a:xfrm>
          <a:off x="222250" y="24326850"/>
          <a:ext cx="7467600" cy="35623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Using hypothesis testing</a:t>
          </a:r>
        </a:p>
        <a:p>
          <a:r>
            <a:rPr lang="en-US" sz="1100"/>
            <a:t>involves the </a:t>
          </a:r>
          <a:r>
            <a:rPr lang="en-US" sz="1100" b="1">
              <a:solidFill>
                <a:srgbClr val="C00000"/>
              </a:solidFill>
            </a:rPr>
            <a:t>risk </a:t>
          </a:r>
          <a:r>
            <a:rPr lang="en-US" sz="1100"/>
            <a:t>of reaching </a:t>
          </a:r>
        </a:p>
        <a:p>
          <a:r>
            <a:rPr lang="en-US" sz="1100"/>
            <a:t>an incorrect conclusion. </a:t>
          </a:r>
        </a:p>
        <a:p>
          <a:endParaRPr lang="en-US" sz="1100"/>
        </a:p>
        <a:p>
          <a:endParaRPr lang="en-US" sz="1100"/>
        </a:p>
      </xdr:txBody>
    </xdr:sp>
    <xdr:clientData/>
  </xdr:twoCellAnchor>
  <xdr:twoCellAnchor editAs="oneCell">
    <xdr:from>
      <xdr:col>3</xdr:col>
      <xdr:colOff>381000</xdr:colOff>
      <xdr:row>133</xdr:row>
      <xdr:rowOff>6464</xdr:rowOff>
    </xdr:from>
    <xdr:to>
      <xdr:col>9</xdr:col>
      <xdr:colOff>107950</xdr:colOff>
      <xdr:row>150</xdr:row>
      <xdr:rowOff>25585</xdr:rowOff>
    </xdr:to>
    <xdr:pic>
      <xdr:nvPicPr>
        <xdr:cNvPr id="23" name="Picture 22">
          <a:extLst>
            <a:ext uri="{FF2B5EF4-FFF2-40B4-BE49-F238E27FC236}">
              <a16:creationId xmlns:a16="http://schemas.microsoft.com/office/drawing/2014/main" id="{3F106B7E-8595-4A9F-BCC1-CA2B14B9A01A}"/>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209800" y="24498414"/>
          <a:ext cx="3981450" cy="314967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431800</xdr:colOff>
      <xdr:row>133</xdr:row>
      <xdr:rowOff>133350</xdr:rowOff>
    </xdr:from>
    <xdr:to>
      <xdr:col>17</xdr:col>
      <xdr:colOff>546325</xdr:colOff>
      <xdr:row>147</xdr:row>
      <xdr:rowOff>139833</xdr:rowOff>
    </xdr:to>
    <xdr:pic>
      <xdr:nvPicPr>
        <xdr:cNvPr id="25" name="Picture 24">
          <a:extLst>
            <a:ext uri="{FF2B5EF4-FFF2-40B4-BE49-F238E27FC236}">
              <a16:creationId xmlns:a16="http://schemas.microsoft.com/office/drawing/2014/main" id="{50D3CC5D-15F5-4D5A-B691-86FE7DFBC31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527800" y="24625300"/>
          <a:ext cx="4381725" cy="2584583"/>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241300</xdr:colOff>
      <xdr:row>151</xdr:row>
      <xdr:rowOff>171450</xdr:rowOff>
    </xdr:from>
    <xdr:to>
      <xdr:col>12</xdr:col>
      <xdr:colOff>381000</xdr:colOff>
      <xdr:row>172</xdr:row>
      <xdr:rowOff>63500</xdr:rowOff>
    </xdr:to>
    <xdr:sp macro="" textlink="">
      <xdr:nvSpPr>
        <xdr:cNvPr id="26" name="TextBox 25">
          <a:extLst>
            <a:ext uri="{FF2B5EF4-FFF2-40B4-BE49-F238E27FC236}">
              <a16:creationId xmlns:a16="http://schemas.microsoft.com/office/drawing/2014/main" id="{3A7A5B9B-1831-4149-AA51-5AF16B531BF3}"/>
            </a:ext>
          </a:extLst>
        </xdr:cNvPr>
        <xdr:cNvSpPr txBox="1"/>
      </xdr:nvSpPr>
      <xdr:spPr>
        <a:xfrm>
          <a:off x="241300" y="27978100"/>
          <a:ext cx="7454900" cy="37592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Traditionally, one </a:t>
          </a:r>
          <a:r>
            <a:rPr lang="en-US" sz="1100" b="1">
              <a:solidFill>
                <a:srgbClr val="C00000"/>
              </a:solidFill>
            </a:rPr>
            <a:t>controls the Type I error by determining the risk level, </a:t>
          </a:r>
          <a:r>
            <a:rPr lang="el-GR" sz="1100" b="1">
              <a:solidFill>
                <a:srgbClr val="C00000"/>
              </a:solidFill>
            </a:rPr>
            <a:t>α</a:t>
          </a:r>
          <a:r>
            <a:rPr lang="en-US" sz="1100">
              <a:solidFill>
                <a:srgbClr val="C00000"/>
              </a:solidFill>
            </a:rPr>
            <a:t>, </a:t>
          </a:r>
          <a:r>
            <a:rPr lang="en-US" sz="1100"/>
            <a:t>that one is willing to have of rejecting the null hypothesis when it is true. </a:t>
          </a:r>
        </a:p>
        <a:p>
          <a:endParaRPr lang="en-US" sz="1100"/>
        </a:p>
        <a:p>
          <a:r>
            <a:rPr lang="en-US" sz="1100"/>
            <a:t>This risk, or probability, of committing a Type I error is known </a:t>
          </a:r>
          <a:r>
            <a:rPr lang="en-US" sz="1100">
              <a:solidFill>
                <a:sysClr val="windowText" lastClr="000000"/>
              </a:solidFill>
            </a:rPr>
            <a:t>as </a:t>
          </a:r>
          <a:r>
            <a:rPr lang="en-US" sz="1100" b="0">
              <a:solidFill>
                <a:sysClr val="windowText" lastClr="000000"/>
              </a:solidFill>
            </a:rPr>
            <a:t>the </a:t>
          </a:r>
          <a:r>
            <a:rPr lang="en-US" sz="1100" b="1">
              <a:solidFill>
                <a:srgbClr val="C00000"/>
              </a:solidFill>
            </a:rPr>
            <a:t>level of significance (</a:t>
          </a:r>
          <a:r>
            <a:rPr lang="el-GR" sz="1100" b="1">
              <a:solidFill>
                <a:srgbClr val="C00000"/>
              </a:solidFill>
              <a:effectLst/>
              <a:latin typeface="+mn-lt"/>
              <a:ea typeface="+mn-ea"/>
              <a:cs typeface="+mn-cs"/>
            </a:rPr>
            <a:t>α</a:t>
          </a:r>
          <a:r>
            <a:rPr lang="en-US" sz="1100" b="1">
              <a:solidFill>
                <a:srgbClr val="C00000"/>
              </a:solidFill>
            </a:rPr>
            <a:t>). </a:t>
          </a:r>
        </a:p>
        <a:p>
          <a:endParaRPr lang="en-US" sz="1100" b="1">
            <a:solidFill>
              <a:srgbClr val="C00000"/>
            </a:solidFill>
          </a:endParaRPr>
        </a:p>
        <a:p>
          <a:r>
            <a:rPr lang="en-US" sz="1100"/>
            <a:t>Because one specifies the level of significance before one performs a hypothesis test, one directly controls the risk of committing a Type I error. </a:t>
          </a:r>
        </a:p>
        <a:p>
          <a:endParaRPr lang="en-US" sz="1100"/>
        </a:p>
        <a:p>
          <a:r>
            <a:rPr lang="en-US" sz="1100"/>
            <a:t>Choosing the risk level for making a Type I error depends on the cost of making a Type I</a:t>
          </a:r>
          <a:r>
            <a:rPr lang="en-US" sz="1100" baseline="0"/>
            <a:t> </a:t>
          </a:r>
          <a:r>
            <a:rPr lang="en-US" sz="1100"/>
            <a:t>error, with risk levels of 0.01, 0.05, or 0.10, being the most common choices. </a:t>
          </a:r>
        </a:p>
        <a:p>
          <a:endParaRPr lang="en-US" sz="1100"/>
        </a:p>
        <a:p>
          <a:r>
            <a:rPr lang="en-US" sz="1100"/>
            <a:t>After one specifies the value for </a:t>
          </a:r>
          <a:r>
            <a:rPr lang="el-GR" sz="1100" b="0">
              <a:solidFill>
                <a:schemeClr val="dk1"/>
              </a:solidFill>
              <a:effectLst/>
              <a:latin typeface="+mn-lt"/>
              <a:ea typeface="+mn-ea"/>
              <a:cs typeface="+mn-cs"/>
            </a:rPr>
            <a:t>α</a:t>
          </a:r>
          <a:r>
            <a:rPr lang="en-US" sz="1100"/>
            <a:t>, one can then determine the critical values that divide the rejection and nonrejection regions.</a:t>
          </a:r>
        </a:p>
        <a:p>
          <a:endParaRPr lang="en-US" sz="1100"/>
        </a:p>
        <a:p>
          <a:r>
            <a:rPr lang="en-US" sz="1100"/>
            <a:t>One knows the size of the rejection region because </a:t>
          </a:r>
          <a:r>
            <a:rPr lang="el-GR" sz="1100" b="1">
              <a:solidFill>
                <a:schemeClr val="dk1"/>
              </a:solidFill>
              <a:effectLst/>
              <a:latin typeface="+mn-lt"/>
              <a:ea typeface="+mn-ea"/>
              <a:cs typeface="+mn-cs"/>
            </a:rPr>
            <a:t>α</a:t>
          </a:r>
          <a:r>
            <a:rPr lang="en-US" sz="1100"/>
            <a:t> is the probability of rejection when the null hypothesis is true. From this, one can then determine the critical value or values that divide the rejection and nonrejection regions. </a:t>
          </a:r>
        </a:p>
        <a:p>
          <a:endParaRPr lang="en-US" sz="1100"/>
        </a:p>
        <a:p>
          <a:r>
            <a:rPr lang="en-US" sz="1100"/>
            <a:t>The probability of committing a Type II error is called the </a:t>
          </a:r>
          <a:r>
            <a:rPr lang="el-GR" sz="1100"/>
            <a:t>β</a:t>
          </a:r>
          <a:r>
            <a:rPr lang="en-US" sz="1100"/>
            <a:t> risk. This probability depends</a:t>
          </a:r>
          <a:r>
            <a:rPr lang="en-US" sz="1100" baseline="0"/>
            <a:t> </a:t>
          </a:r>
          <a:r>
            <a:rPr lang="en-US" sz="1100"/>
            <a:t>on the difference between the hypothesized and actual values of the population parameter. Unlike the Type I error, one cannot specify this risk. Because large differences are easier to find than small ones, if the difference between the hypothesized and actual values of the population parameter is large, then</a:t>
          </a:r>
          <a:r>
            <a:rPr lang="en-US" sz="1100" baseline="0"/>
            <a:t> </a:t>
          </a:r>
          <a:r>
            <a:rPr lang="el-GR" sz="1100" baseline="0"/>
            <a:t>β</a:t>
          </a:r>
          <a:r>
            <a:rPr lang="en-US" sz="1100"/>
            <a:t> is small.  One way to reduce the probability of making a Type II error is by increasing the sample</a:t>
          </a:r>
        </a:p>
        <a:p>
          <a:r>
            <a:rPr lang="en-US" sz="1100"/>
            <a:t>size. </a:t>
          </a:r>
        </a:p>
      </xdr:txBody>
    </xdr:sp>
    <xdr:clientData/>
  </xdr:twoCellAnchor>
  <xdr:twoCellAnchor>
    <xdr:from>
      <xdr:col>0</xdr:col>
      <xdr:colOff>228600</xdr:colOff>
      <xdr:row>173</xdr:row>
      <xdr:rowOff>0</xdr:rowOff>
    </xdr:from>
    <xdr:to>
      <xdr:col>21</xdr:col>
      <xdr:colOff>6350</xdr:colOff>
      <xdr:row>180</xdr:row>
      <xdr:rowOff>165100</xdr:rowOff>
    </xdr:to>
    <xdr:sp macro="" textlink="">
      <xdr:nvSpPr>
        <xdr:cNvPr id="27" name="TextBox 26">
          <a:extLst>
            <a:ext uri="{FF2B5EF4-FFF2-40B4-BE49-F238E27FC236}">
              <a16:creationId xmlns:a16="http://schemas.microsoft.com/office/drawing/2014/main" id="{6B7079F8-7085-4356-B954-4B2FA278E9FB}"/>
            </a:ext>
          </a:extLst>
        </xdr:cNvPr>
        <xdr:cNvSpPr txBox="1"/>
      </xdr:nvSpPr>
      <xdr:spPr>
        <a:xfrm>
          <a:off x="228600" y="31857950"/>
          <a:ext cx="12579350" cy="14541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NOW, to </a:t>
          </a:r>
          <a:r>
            <a:rPr lang="en-US" sz="1100" b="1">
              <a:solidFill>
                <a:srgbClr val="C00000"/>
              </a:solidFill>
            </a:rPr>
            <a:t>calculate</a:t>
          </a:r>
          <a:r>
            <a:rPr lang="en-US" sz="1100" b="1" baseline="0">
              <a:solidFill>
                <a:srgbClr val="C00000"/>
              </a:solidFill>
            </a:rPr>
            <a:t> the test-statistic.</a:t>
          </a:r>
        </a:p>
        <a:p>
          <a:endParaRPr lang="en-US" sz="1100"/>
        </a:p>
      </xdr:txBody>
    </xdr:sp>
    <xdr:clientData/>
  </xdr:twoCellAnchor>
  <xdr:twoCellAnchor editAs="oneCell">
    <xdr:from>
      <xdr:col>0</xdr:col>
      <xdr:colOff>330200</xdr:colOff>
      <xdr:row>174</xdr:row>
      <xdr:rowOff>120650</xdr:rowOff>
    </xdr:from>
    <xdr:to>
      <xdr:col>6</xdr:col>
      <xdr:colOff>54777</xdr:colOff>
      <xdr:row>189</xdr:row>
      <xdr:rowOff>101787</xdr:rowOff>
    </xdr:to>
    <xdr:pic>
      <xdr:nvPicPr>
        <xdr:cNvPr id="29" name="Picture 28">
          <a:extLst>
            <a:ext uri="{FF2B5EF4-FFF2-40B4-BE49-F238E27FC236}">
              <a16:creationId xmlns:a16="http://schemas.microsoft.com/office/drawing/2014/main" id="{606A627E-DCF5-44B6-A0A4-3844B9C4E858}"/>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0200" y="32162750"/>
          <a:ext cx="3813977" cy="274338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57151</xdr:colOff>
      <xdr:row>174</xdr:row>
      <xdr:rowOff>133351</xdr:rowOff>
    </xdr:from>
    <xdr:to>
      <xdr:col>13</xdr:col>
      <xdr:colOff>25401</xdr:colOff>
      <xdr:row>189</xdr:row>
      <xdr:rowOff>116927</xdr:rowOff>
    </xdr:to>
    <xdr:pic>
      <xdr:nvPicPr>
        <xdr:cNvPr id="31" name="Picture 30">
          <a:extLst>
            <a:ext uri="{FF2B5EF4-FFF2-40B4-BE49-F238E27FC236}">
              <a16:creationId xmlns:a16="http://schemas.microsoft.com/office/drawing/2014/main" id="{02C37BC7-F8C4-4014-996F-A834C2005A4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324351" y="32175451"/>
          <a:ext cx="3790950" cy="274582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13</xdr:col>
      <xdr:colOff>355600</xdr:colOff>
      <xdr:row>174</xdr:row>
      <xdr:rowOff>169430</xdr:rowOff>
    </xdr:from>
    <xdr:to>
      <xdr:col>20</xdr:col>
      <xdr:colOff>204020</xdr:colOff>
      <xdr:row>189</xdr:row>
      <xdr:rowOff>114299</xdr:rowOff>
    </xdr:to>
    <xdr:pic>
      <xdr:nvPicPr>
        <xdr:cNvPr id="33" name="Picture 32">
          <a:extLst>
            <a:ext uri="{FF2B5EF4-FFF2-40B4-BE49-F238E27FC236}">
              <a16:creationId xmlns:a16="http://schemas.microsoft.com/office/drawing/2014/main" id="{2D99560B-4228-45DC-ADE5-FFEB95A0D88D}"/>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280400" y="32211530"/>
          <a:ext cx="4115620" cy="270711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342900</xdr:colOff>
      <xdr:row>193</xdr:row>
      <xdr:rowOff>128446</xdr:rowOff>
    </xdr:from>
    <xdr:to>
      <xdr:col>5</xdr:col>
      <xdr:colOff>590550</xdr:colOff>
      <xdr:row>208</xdr:row>
      <xdr:rowOff>139886</xdr:rowOff>
    </xdr:to>
    <xdr:pic>
      <xdr:nvPicPr>
        <xdr:cNvPr id="35" name="Picture 34">
          <a:extLst>
            <a:ext uri="{FF2B5EF4-FFF2-40B4-BE49-F238E27FC236}">
              <a16:creationId xmlns:a16="http://schemas.microsoft.com/office/drawing/2014/main" id="{6098D0F2-4362-4537-B53D-8BD1E06E69B7}"/>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42900" y="35669396"/>
          <a:ext cx="3727450" cy="277369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311151</xdr:colOff>
      <xdr:row>190</xdr:row>
      <xdr:rowOff>44450</xdr:rowOff>
    </xdr:from>
    <xdr:to>
      <xdr:col>3</xdr:col>
      <xdr:colOff>495301</xdr:colOff>
      <xdr:row>193</xdr:row>
      <xdr:rowOff>76200</xdr:rowOff>
    </xdr:to>
    <xdr:sp macro="" textlink="">
      <xdr:nvSpPr>
        <xdr:cNvPr id="36" name="Arrow: Down 35">
          <a:extLst>
            <a:ext uri="{FF2B5EF4-FFF2-40B4-BE49-F238E27FC236}">
              <a16:creationId xmlns:a16="http://schemas.microsoft.com/office/drawing/2014/main" id="{7A38C004-47F9-4D88-A6C4-E619006B728D}"/>
            </a:ext>
          </a:extLst>
        </xdr:cNvPr>
        <xdr:cNvSpPr/>
      </xdr:nvSpPr>
      <xdr:spPr>
        <a:xfrm>
          <a:off x="2139951" y="350329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342900</xdr:colOff>
      <xdr:row>213</xdr:row>
      <xdr:rowOff>44450</xdr:rowOff>
    </xdr:from>
    <xdr:to>
      <xdr:col>5</xdr:col>
      <xdr:colOff>598357</xdr:colOff>
      <xdr:row>226</xdr:row>
      <xdr:rowOff>177977</xdr:rowOff>
    </xdr:to>
    <xdr:pic>
      <xdr:nvPicPr>
        <xdr:cNvPr id="38" name="Picture 37">
          <a:extLst>
            <a:ext uri="{FF2B5EF4-FFF2-40B4-BE49-F238E27FC236}">
              <a16:creationId xmlns:a16="http://schemas.microsoft.com/office/drawing/2014/main" id="{64273668-35F7-4C81-8A9A-C0970CADE7E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42900" y="39268400"/>
          <a:ext cx="3735257" cy="252747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584201</xdr:colOff>
      <xdr:row>190</xdr:row>
      <xdr:rowOff>38100</xdr:rowOff>
    </xdr:from>
    <xdr:to>
      <xdr:col>10</xdr:col>
      <xdr:colOff>158751</xdr:colOff>
      <xdr:row>193</xdr:row>
      <xdr:rowOff>69850</xdr:rowOff>
    </xdr:to>
    <xdr:sp macro="" textlink="">
      <xdr:nvSpPr>
        <xdr:cNvPr id="39" name="Arrow: Down 38">
          <a:extLst>
            <a:ext uri="{FF2B5EF4-FFF2-40B4-BE49-F238E27FC236}">
              <a16:creationId xmlns:a16="http://schemas.microsoft.com/office/drawing/2014/main" id="{E742C84B-45BE-4066-A215-9D9DB6DF69AB}"/>
            </a:ext>
          </a:extLst>
        </xdr:cNvPr>
        <xdr:cNvSpPr/>
      </xdr:nvSpPr>
      <xdr:spPr>
        <a:xfrm>
          <a:off x="6070601" y="350266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158751</xdr:colOff>
      <xdr:row>190</xdr:row>
      <xdr:rowOff>25400</xdr:rowOff>
    </xdr:from>
    <xdr:to>
      <xdr:col>17</xdr:col>
      <xdr:colOff>342901</xdr:colOff>
      <xdr:row>193</xdr:row>
      <xdr:rowOff>57150</xdr:rowOff>
    </xdr:to>
    <xdr:sp macro="" textlink="">
      <xdr:nvSpPr>
        <xdr:cNvPr id="40" name="Arrow: Down 39">
          <a:extLst>
            <a:ext uri="{FF2B5EF4-FFF2-40B4-BE49-F238E27FC236}">
              <a16:creationId xmlns:a16="http://schemas.microsoft.com/office/drawing/2014/main" id="{1FC68C01-AEF1-44FF-B898-A35951928EF9}"/>
            </a:ext>
          </a:extLst>
        </xdr:cNvPr>
        <xdr:cNvSpPr/>
      </xdr:nvSpPr>
      <xdr:spPr>
        <a:xfrm>
          <a:off x="10521951" y="350139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317500</xdr:colOff>
      <xdr:row>209</xdr:row>
      <xdr:rowOff>63500</xdr:rowOff>
    </xdr:from>
    <xdr:to>
      <xdr:col>3</xdr:col>
      <xdr:colOff>501650</xdr:colOff>
      <xdr:row>212</xdr:row>
      <xdr:rowOff>95250</xdr:rowOff>
    </xdr:to>
    <xdr:sp macro="" textlink="">
      <xdr:nvSpPr>
        <xdr:cNvPr id="41" name="Arrow: Down 40">
          <a:extLst>
            <a:ext uri="{FF2B5EF4-FFF2-40B4-BE49-F238E27FC236}">
              <a16:creationId xmlns:a16="http://schemas.microsoft.com/office/drawing/2014/main" id="{6F50E665-C12B-4A9B-B1D8-15D58A4B707E}"/>
            </a:ext>
          </a:extLst>
        </xdr:cNvPr>
        <xdr:cNvSpPr/>
      </xdr:nvSpPr>
      <xdr:spPr>
        <a:xfrm>
          <a:off x="2146300" y="385508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336550</xdr:colOff>
      <xdr:row>231</xdr:row>
      <xdr:rowOff>69850</xdr:rowOff>
    </xdr:from>
    <xdr:to>
      <xdr:col>5</xdr:col>
      <xdr:colOff>590821</xdr:colOff>
      <xdr:row>243</xdr:row>
      <xdr:rowOff>152549</xdr:rowOff>
    </xdr:to>
    <xdr:pic>
      <xdr:nvPicPr>
        <xdr:cNvPr id="43" name="Picture 42">
          <a:extLst>
            <a:ext uri="{FF2B5EF4-FFF2-40B4-BE49-F238E27FC236}">
              <a16:creationId xmlns:a16="http://schemas.microsoft.com/office/drawing/2014/main" id="{CDA95FC3-1DF7-4B4F-886B-1E94BD74963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36550" y="42608500"/>
          <a:ext cx="3734071" cy="229249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368300</xdr:colOff>
      <xdr:row>248</xdr:row>
      <xdr:rowOff>88900</xdr:rowOff>
    </xdr:from>
    <xdr:to>
      <xdr:col>5</xdr:col>
      <xdr:colOff>561387</xdr:colOff>
      <xdr:row>262</xdr:row>
      <xdr:rowOff>127171</xdr:rowOff>
    </xdr:to>
    <xdr:pic>
      <xdr:nvPicPr>
        <xdr:cNvPr id="45" name="Picture 44">
          <a:extLst>
            <a:ext uri="{FF2B5EF4-FFF2-40B4-BE49-F238E27FC236}">
              <a16:creationId xmlns:a16="http://schemas.microsoft.com/office/drawing/2014/main" id="{7624F0DC-E9C1-4E10-835A-B7349FF2690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68300" y="45758100"/>
          <a:ext cx="3672887" cy="261637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203200</xdr:colOff>
      <xdr:row>227</xdr:row>
      <xdr:rowOff>114300</xdr:rowOff>
    </xdr:from>
    <xdr:to>
      <xdr:col>3</xdr:col>
      <xdr:colOff>387350</xdr:colOff>
      <xdr:row>230</xdr:row>
      <xdr:rowOff>146050</xdr:rowOff>
    </xdr:to>
    <xdr:sp macro="" textlink="">
      <xdr:nvSpPr>
        <xdr:cNvPr id="46" name="Arrow: Down 45">
          <a:extLst>
            <a:ext uri="{FF2B5EF4-FFF2-40B4-BE49-F238E27FC236}">
              <a16:creationId xmlns:a16="http://schemas.microsoft.com/office/drawing/2014/main" id="{D931F14B-B130-41D5-8DB0-90BA0F635919}"/>
            </a:ext>
          </a:extLst>
        </xdr:cNvPr>
        <xdr:cNvSpPr/>
      </xdr:nvSpPr>
      <xdr:spPr>
        <a:xfrm>
          <a:off x="2032000" y="419163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228600</xdr:colOff>
      <xdr:row>245</xdr:row>
      <xdr:rowOff>0</xdr:rowOff>
    </xdr:from>
    <xdr:to>
      <xdr:col>3</xdr:col>
      <xdr:colOff>412750</xdr:colOff>
      <xdr:row>248</xdr:row>
      <xdr:rowOff>31750</xdr:rowOff>
    </xdr:to>
    <xdr:sp macro="" textlink="">
      <xdr:nvSpPr>
        <xdr:cNvPr id="47" name="Arrow: Down 46">
          <a:extLst>
            <a:ext uri="{FF2B5EF4-FFF2-40B4-BE49-F238E27FC236}">
              <a16:creationId xmlns:a16="http://schemas.microsoft.com/office/drawing/2014/main" id="{838C4B5F-C107-4D66-86F3-F25114FA1ED9}"/>
            </a:ext>
          </a:extLst>
        </xdr:cNvPr>
        <xdr:cNvSpPr/>
      </xdr:nvSpPr>
      <xdr:spPr>
        <a:xfrm>
          <a:off x="2057400" y="451167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265</xdr:row>
      <xdr:rowOff>0</xdr:rowOff>
    </xdr:from>
    <xdr:to>
      <xdr:col>7</xdr:col>
      <xdr:colOff>488950</xdr:colOff>
      <xdr:row>275</xdr:row>
      <xdr:rowOff>12700</xdr:rowOff>
    </xdr:to>
    <xdr:pic>
      <xdr:nvPicPr>
        <xdr:cNvPr id="37" name="Picture 36">
          <a:extLst>
            <a:ext uri="{FF2B5EF4-FFF2-40B4-BE49-F238E27FC236}">
              <a16:creationId xmlns:a16="http://schemas.microsoft.com/office/drawing/2014/main" id="{0FAB3A64-70A8-49FA-840F-8A361466C986}"/>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0" y="51377850"/>
          <a:ext cx="5187950" cy="1854200"/>
        </a:xfrm>
        <a:prstGeom prst="rect">
          <a:avLst/>
        </a:prstGeom>
      </xdr:spPr>
    </xdr:pic>
    <xdr:clientData/>
  </xdr:twoCellAnchor>
  <xdr:twoCellAnchor>
    <xdr:from>
      <xdr:col>3</xdr:col>
      <xdr:colOff>692150</xdr:colOff>
      <xdr:row>244</xdr:row>
      <xdr:rowOff>152400</xdr:rowOff>
    </xdr:from>
    <xdr:to>
      <xdr:col>8</xdr:col>
      <xdr:colOff>374650</xdr:colOff>
      <xdr:row>247</xdr:row>
      <xdr:rowOff>88900</xdr:rowOff>
    </xdr:to>
    <xdr:sp macro="" textlink="">
      <xdr:nvSpPr>
        <xdr:cNvPr id="5" name="TextBox 4">
          <a:extLst>
            <a:ext uri="{FF2B5EF4-FFF2-40B4-BE49-F238E27FC236}">
              <a16:creationId xmlns:a16="http://schemas.microsoft.com/office/drawing/2014/main" id="{F65D50FD-BF41-4E72-806E-A901123FCA5A}"/>
            </a:ext>
          </a:extLst>
        </xdr:cNvPr>
        <xdr:cNvSpPr txBox="1"/>
      </xdr:nvSpPr>
      <xdr:spPr>
        <a:xfrm>
          <a:off x="2520950" y="45085000"/>
          <a:ext cx="3162300" cy="4889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Final</a:t>
          </a:r>
          <a:r>
            <a:rPr lang="en-US" sz="1100" b="1" baseline="0">
              <a:solidFill>
                <a:srgbClr val="C00000"/>
              </a:solidFill>
            </a:rPr>
            <a:t> Step:  Interpret the results and reject/do not reject the null hypothesis.</a:t>
          </a:r>
          <a:endParaRPr lang="en-US" sz="1100" b="1">
            <a:solidFill>
              <a:srgbClr val="C00000"/>
            </a:solidFill>
          </a:endParaRPr>
        </a:p>
      </xdr:txBody>
    </xdr:sp>
    <xdr:clientData/>
  </xdr:twoCellAnchor>
  <xdr:twoCellAnchor>
    <xdr:from>
      <xdr:col>3</xdr:col>
      <xdr:colOff>558800</xdr:colOff>
      <xdr:row>277</xdr:row>
      <xdr:rowOff>69850</xdr:rowOff>
    </xdr:from>
    <xdr:to>
      <xdr:col>7</xdr:col>
      <xdr:colOff>247650</xdr:colOff>
      <xdr:row>283</xdr:row>
      <xdr:rowOff>82550</xdr:rowOff>
    </xdr:to>
    <xdr:sp macro="" textlink="">
      <xdr:nvSpPr>
        <xdr:cNvPr id="34" name="TextBox 33">
          <a:extLst>
            <a:ext uri="{FF2B5EF4-FFF2-40B4-BE49-F238E27FC236}">
              <a16:creationId xmlns:a16="http://schemas.microsoft.com/office/drawing/2014/main" id="{A8571F18-2FB0-4FC1-BC87-1EF721652EAE}"/>
            </a:ext>
          </a:extLst>
        </xdr:cNvPr>
        <xdr:cNvSpPr txBox="1"/>
      </xdr:nvSpPr>
      <xdr:spPr>
        <a:xfrm>
          <a:off x="2387600" y="51638200"/>
          <a:ext cx="2559050" cy="1149350"/>
        </a:xfrm>
        <a:prstGeom prst="rect">
          <a:avLst/>
        </a:prstGeom>
        <a:solidFill>
          <a:schemeClr val="accent5">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H</a:t>
          </a:r>
          <a:r>
            <a:rPr lang="en-US" sz="1100" baseline="-25000"/>
            <a:t>1</a:t>
          </a:r>
          <a:r>
            <a:rPr lang="en-US" sz="1100"/>
            <a:t> determines</a:t>
          </a:r>
          <a:r>
            <a:rPr lang="en-US" sz="1100" baseline="0"/>
            <a:t> the type of test:  1-tailed or 2-tailed.</a:t>
          </a:r>
        </a:p>
        <a:p>
          <a:endParaRPr lang="en-US" sz="1100" baseline="0"/>
        </a:p>
        <a:p>
          <a:r>
            <a:rPr lang="en-US" sz="1100" baseline="0"/>
            <a:t> = or ≠  implies 2-tailed test</a:t>
          </a:r>
        </a:p>
        <a:p>
          <a:r>
            <a:rPr lang="en-US" sz="1100" baseline="0"/>
            <a:t>&gt;, &lt;  implies 1-tailed test with a rejection region of &gt;, &lt; (matches the symbol in </a:t>
          </a: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1</a:t>
          </a:r>
          <a:r>
            <a:rPr lang="en-US" sz="1100">
              <a:solidFill>
                <a:schemeClr val="dk1"/>
              </a:solidFill>
              <a:effectLst/>
              <a:latin typeface="+mn-lt"/>
              <a:ea typeface="+mn-ea"/>
              <a:cs typeface="+mn-cs"/>
            </a:rPr>
            <a:t> .</a:t>
          </a:r>
          <a:r>
            <a:rPr lang="en-US" sz="1100" baseline="0"/>
            <a:t> </a:t>
          </a:r>
        </a:p>
        <a:p>
          <a:endParaRPr lang="en-US" sz="1100"/>
        </a:p>
      </xdr:txBody>
    </xdr:sp>
    <xdr:clientData/>
  </xdr:twoCellAnchor>
  <xdr:twoCellAnchor>
    <xdr:from>
      <xdr:col>8</xdr:col>
      <xdr:colOff>12700</xdr:colOff>
      <xdr:row>285</xdr:row>
      <xdr:rowOff>171450</xdr:rowOff>
    </xdr:from>
    <xdr:to>
      <xdr:col>11</xdr:col>
      <xdr:colOff>266700</xdr:colOff>
      <xdr:row>287</xdr:row>
      <xdr:rowOff>171450</xdr:rowOff>
    </xdr:to>
    <xdr:sp macro="" textlink="">
      <xdr:nvSpPr>
        <xdr:cNvPr id="7" name="TextBox 6">
          <a:extLst>
            <a:ext uri="{FF2B5EF4-FFF2-40B4-BE49-F238E27FC236}">
              <a16:creationId xmlns:a16="http://schemas.microsoft.com/office/drawing/2014/main" id="{EA3FDA93-638D-4E3E-9209-EEB4DD8ECE2A}"/>
            </a:ext>
          </a:extLst>
        </xdr:cNvPr>
        <xdr:cNvSpPr txBox="1"/>
      </xdr:nvSpPr>
      <xdr:spPr>
        <a:xfrm>
          <a:off x="5321300" y="53244750"/>
          <a:ext cx="2247900" cy="368300"/>
        </a:xfrm>
        <a:prstGeom prst="rect">
          <a:avLst/>
        </a:prstGeom>
        <a:solidFill>
          <a:schemeClr val="accent5">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Both test results should agree.</a:t>
          </a:r>
        </a:p>
      </xdr:txBody>
    </xdr:sp>
    <xdr:clientData/>
  </xdr:twoCellAnchor>
  <xdr:twoCellAnchor>
    <xdr:from>
      <xdr:col>5</xdr:col>
      <xdr:colOff>571500</xdr:colOff>
      <xdr:row>286</xdr:row>
      <xdr:rowOff>88900</xdr:rowOff>
    </xdr:from>
    <xdr:to>
      <xdr:col>8</xdr:col>
      <xdr:colOff>12700</xdr:colOff>
      <xdr:row>286</xdr:row>
      <xdr:rowOff>171450</xdr:rowOff>
    </xdr:to>
    <xdr:cxnSp macro="">
      <xdr:nvCxnSpPr>
        <xdr:cNvPr id="13" name="Straight Arrow Connector 12">
          <a:extLst>
            <a:ext uri="{FF2B5EF4-FFF2-40B4-BE49-F238E27FC236}">
              <a16:creationId xmlns:a16="http://schemas.microsoft.com/office/drawing/2014/main" id="{0372EC11-DB58-4B42-B153-143784111EA3}"/>
            </a:ext>
          </a:extLst>
        </xdr:cNvPr>
        <xdr:cNvCxnSpPr>
          <a:stCxn id="7" idx="1"/>
        </xdr:cNvCxnSpPr>
      </xdr:nvCxnSpPr>
      <xdr:spPr>
        <a:xfrm flipH="1" flipV="1">
          <a:off x="4051300" y="53346350"/>
          <a:ext cx="1270000" cy="8255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254000</xdr:colOff>
      <xdr:row>286</xdr:row>
      <xdr:rowOff>171450</xdr:rowOff>
    </xdr:from>
    <xdr:to>
      <xdr:col>8</xdr:col>
      <xdr:colOff>12700</xdr:colOff>
      <xdr:row>291</xdr:row>
      <xdr:rowOff>146050</xdr:rowOff>
    </xdr:to>
    <xdr:cxnSp macro="">
      <xdr:nvCxnSpPr>
        <xdr:cNvPr id="15" name="Straight Arrow Connector 14">
          <a:extLst>
            <a:ext uri="{FF2B5EF4-FFF2-40B4-BE49-F238E27FC236}">
              <a16:creationId xmlns:a16="http://schemas.microsoft.com/office/drawing/2014/main" id="{D8C6EAFB-2494-4F56-9C68-12598FEC68E7}"/>
            </a:ext>
          </a:extLst>
        </xdr:cNvPr>
        <xdr:cNvCxnSpPr>
          <a:stCxn id="7" idx="1"/>
        </xdr:cNvCxnSpPr>
      </xdr:nvCxnSpPr>
      <xdr:spPr>
        <a:xfrm flipH="1">
          <a:off x="4343400" y="53428900"/>
          <a:ext cx="977900" cy="89535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8</xdr:col>
      <xdr:colOff>0</xdr:colOff>
      <xdr:row>289</xdr:row>
      <xdr:rowOff>0</xdr:rowOff>
    </xdr:from>
    <xdr:to>
      <xdr:col>12</xdr:col>
      <xdr:colOff>323850</xdr:colOff>
      <xdr:row>300</xdr:row>
      <xdr:rowOff>59640</xdr:rowOff>
    </xdr:to>
    <xdr:pic>
      <xdr:nvPicPr>
        <xdr:cNvPr id="42" name="Picture 41">
          <a:extLst>
            <a:ext uri="{FF2B5EF4-FFF2-40B4-BE49-F238E27FC236}">
              <a16:creationId xmlns:a16="http://schemas.microsoft.com/office/drawing/2014/main" id="{FA679600-B65B-499B-BB66-2713E119ECA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308600" y="53809900"/>
          <a:ext cx="2927350" cy="2085290"/>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44449</xdr:colOff>
      <xdr:row>0</xdr:row>
      <xdr:rowOff>82550</xdr:rowOff>
    </xdr:from>
    <xdr:to>
      <xdr:col>5</xdr:col>
      <xdr:colOff>251956</xdr:colOff>
      <xdr:row>5</xdr:row>
      <xdr:rowOff>0</xdr:rowOff>
    </xdr:to>
    <xdr:pic>
      <xdr:nvPicPr>
        <xdr:cNvPr id="2" name="Picture 1">
          <a:extLst>
            <a:ext uri="{FF2B5EF4-FFF2-40B4-BE49-F238E27FC236}">
              <a16:creationId xmlns:a16="http://schemas.microsoft.com/office/drawing/2014/main" id="{9F4C72EE-D074-4BEB-B818-8E92099D8FE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4449" y="82550"/>
          <a:ext cx="3255507" cy="831850"/>
        </a:xfrm>
        <a:prstGeom prst="rect">
          <a:avLst/>
        </a:prstGeom>
      </xdr:spPr>
    </xdr:pic>
    <xdr:clientData/>
  </xdr:twoCellAnchor>
  <xdr:oneCellAnchor>
    <xdr:from>
      <xdr:col>12</xdr:col>
      <xdr:colOff>222250</xdr:colOff>
      <xdr:row>21</xdr:row>
      <xdr:rowOff>38100</xdr:rowOff>
    </xdr:from>
    <xdr:ext cx="184731" cy="264560"/>
    <xdr:sp macro="" textlink="">
      <xdr:nvSpPr>
        <xdr:cNvPr id="3" name="TextBox 2">
          <a:extLst>
            <a:ext uri="{FF2B5EF4-FFF2-40B4-BE49-F238E27FC236}">
              <a16:creationId xmlns:a16="http://schemas.microsoft.com/office/drawing/2014/main" id="{FA35E2E2-B41C-4F80-9600-DFF75A6D3779}"/>
            </a:ext>
          </a:extLst>
        </xdr:cNvPr>
        <xdr:cNvSpPr txBox="1"/>
      </xdr:nvSpPr>
      <xdr:spPr>
        <a:xfrm>
          <a:off x="9556750" y="387858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editAs="oneCell">
    <xdr:from>
      <xdr:col>0</xdr:col>
      <xdr:colOff>0</xdr:colOff>
      <xdr:row>4</xdr:row>
      <xdr:rowOff>158135</xdr:rowOff>
    </xdr:from>
    <xdr:to>
      <xdr:col>5</xdr:col>
      <xdr:colOff>294811</xdr:colOff>
      <xdr:row>8</xdr:row>
      <xdr:rowOff>94635</xdr:rowOff>
    </xdr:to>
    <xdr:pic>
      <xdr:nvPicPr>
        <xdr:cNvPr id="4" name="Picture 3">
          <a:extLst>
            <a:ext uri="{FF2B5EF4-FFF2-40B4-BE49-F238E27FC236}">
              <a16:creationId xmlns:a16="http://schemas.microsoft.com/office/drawing/2014/main" id="{B132BA22-7CA8-428D-87A8-15858CE3ADB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895554"/>
          <a:ext cx="3336666" cy="673920"/>
        </a:xfrm>
        <a:prstGeom prst="rect">
          <a:avLst/>
        </a:prstGeom>
      </xdr:spPr>
    </xdr:pic>
    <xdr:clientData/>
  </xdr:twoCellAnchor>
  <xdr:twoCellAnchor editAs="oneCell">
    <xdr:from>
      <xdr:col>0</xdr:col>
      <xdr:colOff>44450</xdr:colOff>
      <xdr:row>10</xdr:row>
      <xdr:rowOff>165100</xdr:rowOff>
    </xdr:from>
    <xdr:to>
      <xdr:col>5</xdr:col>
      <xdr:colOff>306918</xdr:colOff>
      <xdr:row>15</xdr:row>
      <xdr:rowOff>107950</xdr:rowOff>
    </xdr:to>
    <xdr:pic>
      <xdr:nvPicPr>
        <xdr:cNvPr id="5" name="Picture 4">
          <a:extLst>
            <a:ext uri="{FF2B5EF4-FFF2-40B4-BE49-F238E27FC236}">
              <a16:creationId xmlns:a16="http://schemas.microsoft.com/office/drawing/2014/main" id="{CC136753-9E81-4F7F-A570-97264F67D1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44450" y="1993900"/>
          <a:ext cx="3310468" cy="857250"/>
        </a:xfrm>
        <a:prstGeom prst="rect">
          <a:avLst/>
        </a:prstGeom>
      </xdr:spPr>
    </xdr:pic>
    <xdr:clientData/>
  </xdr:twoCellAnchor>
  <xdr:twoCellAnchor editAs="oneCell">
    <xdr:from>
      <xdr:col>8</xdr:col>
      <xdr:colOff>317500</xdr:colOff>
      <xdr:row>14</xdr:row>
      <xdr:rowOff>57150</xdr:rowOff>
    </xdr:from>
    <xdr:to>
      <xdr:col>11</xdr:col>
      <xdr:colOff>637305</xdr:colOff>
      <xdr:row>21</xdr:row>
      <xdr:rowOff>38165</xdr:rowOff>
    </xdr:to>
    <xdr:pic>
      <xdr:nvPicPr>
        <xdr:cNvPr id="6" name="Picture 5">
          <a:extLst>
            <a:ext uri="{FF2B5EF4-FFF2-40B4-BE49-F238E27FC236}">
              <a16:creationId xmlns:a16="http://schemas.microsoft.com/office/drawing/2014/main" id="{5434927A-77DE-4184-83EF-8E58DE630BA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971540" y="2617470"/>
          <a:ext cx="2549023" cy="1261175"/>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8</xdr:col>
      <xdr:colOff>323850</xdr:colOff>
      <xdr:row>9</xdr:row>
      <xdr:rowOff>107950</xdr:rowOff>
    </xdr:from>
    <xdr:to>
      <xdr:col>15</xdr:col>
      <xdr:colOff>44450</xdr:colOff>
      <xdr:row>14</xdr:row>
      <xdr:rowOff>6350</xdr:rowOff>
    </xdr:to>
    <xdr:sp macro="" textlink="">
      <xdr:nvSpPr>
        <xdr:cNvPr id="7" name="TextBox 6">
          <a:extLst>
            <a:ext uri="{FF2B5EF4-FFF2-40B4-BE49-F238E27FC236}">
              <a16:creationId xmlns:a16="http://schemas.microsoft.com/office/drawing/2014/main" id="{E3502B79-1FEE-4096-ACA7-8C1C759EE4B5}"/>
            </a:ext>
          </a:extLst>
        </xdr:cNvPr>
        <xdr:cNvSpPr txBox="1"/>
      </xdr:nvSpPr>
      <xdr:spPr>
        <a:xfrm>
          <a:off x="5977890" y="1753870"/>
          <a:ext cx="6532880" cy="812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Total Variation (SST)= </a:t>
          </a:r>
        </a:p>
        <a:p>
          <a:r>
            <a:rPr lang="en-US" sz="1100"/>
            <a:t>WithinGroup Variation (SSW) + AmongGroup Variation (SSA)</a:t>
          </a:r>
        </a:p>
        <a:p>
          <a:endParaRPr lang="en-US" sz="1100"/>
        </a:p>
        <a:p>
          <a:r>
            <a:rPr lang="en-US" sz="1100"/>
            <a:t>SSW = SSA + SSW</a:t>
          </a:r>
        </a:p>
      </xdr:txBody>
    </xdr:sp>
    <xdr:clientData/>
  </xdr:twoCellAnchor>
  <xdr:twoCellAnchor editAs="oneCell">
    <xdr:from>
      <xdr:col>13</xdr:col>
      <xdr:colOff>191770</xdr:colOff>
      <xdr:row>15</xdr:row>
      <xdr:rowOff>177800</xdr:rowOff>
    </xdr:from>
    <xdr:to>
      <xdr:col>15</xdr:col>
      <xdr:colOff>317056</xdr:colOff>
      <xdr:row>19</xdr:row>
      <xdr:rowOff>96554</xdr:rowOff>
    </xdr:to>
    <xdr:pic>
      <xdr:nvPicPr>
        <xdr:cNvPr id="8" name="Picture 7">
          <a:extLst>
            <a:ext uri="{FF2B5EF4-FFF2-40B4-BE49-F238E27FC236}">
              <a16:creationId xmlns:a16="http://schemas.microsoft.com/office/drawing/2014/main" id="{C96DE238-9E81-4B24-8FD5-FA1519CFB9F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444230" y="2921000"/>
          <a:ext cx="2435986" cy="65027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431800</xdr:colOff>
      <xdr:row>21</xdr:row>
      <xdr:rowOff>57149</xdr:rowOff>
    </xdr:from>
    <xdr:to>
      <xdr:col>8</xdr:col>
      <xdr:colOff>525903</xdr:colOff>
      <xdr:row>30</xdr:row>
      <xdr:rowOff>36530</xdr:rowOff>
    </xdr:to>
    <xdr:pic>
      <xdr:nvPicPr>
        <xdr:cNvPr id="9" name="Picture 8">
          <a:extLst>
            <a:ext uri="{FF2B5EF4-FFF2-40B4-BE49-F238E27FC236}">
              <a16:creationId xmlns:a16="http://schemas.microsoft.com/office/drawing/2014/main" id="{27DDCF23-1FDA-487B-8654-F7CDD2B13BAF}"/>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31800" y="3897629"/>
          <a:ext cx="4970903" cy="292070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88900</xdr:colOff>
      <xdr:row>32</xdr:row>
      <xdr:rowOff>0</xdr:rowOff>
    </xdr:from>
    <xdr:to>
      <xdr:col>5</xdr:col>
      <xdr:colOff>332104</xdr:colOff>
      <xdr:row>37</xdr:row>
      <xdr:rowOff>67310</xdr:rowOff>
    </xdr:to>
    <xdr:pic>
      <xdr:nvPicPr>
        <xdr:cNvPr id="10" name="Picture 9">
          <a:extLst>
            <a:ext uri="{FF2B5EF4-FFF2-40B4-BE49-F238E27FC236}">
              <a16:creationId xmlns:a16="http://schemas.microsoft.com/office/drawing/2014/main" id="{FDDFB56E-964E-499E-9D53-5AE3258E3D4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88900" y="6416040"/>
          <a:ext cx="3291204" cy="981710"/>
        </a:xfrm>
        <a:prstGeom prst="rect">
          <a:avLst/>
        </a:prstGeom>
      </xdr:spPr>
    </xdr:pic>
    <xdr:clientData/>
  </xdr:twoCellAnchor>
  <xdr:twoCellAnchor editAs="oneCell">
    <xdr:from>
      <xdr:col>1</xdr:col>
      <xdr:colOff>0</xdr:colOff>
      <xdr:row>60</xdr:row>
      <xdr:rowOff>0</xdr:rowOff>
    </xdr:from>
    <xdr:to>
      <xdr:col>5</xdr:col>
      <xdr:colOff>525780</xdr:colOff>
      <xdr:row>81</xdr:row>
      <xdr:rowOff>84170</xdr:rowOff>
    </xdr:to>
    <xdr:pic>
      <xdr:nvPicPr>
        <xdr:cNvPr id="11" name="Picture 10">
          <a:extLst>
            <a:ext uri="{FF2B5EF4-FFF2-40B4-BE49-F238E27FC236}">
              <a16:creationId xmlns:a16="http://schemas.microsoft.com/office/drawing/2014/main" id="{5759C941-6BE8-4134-9EF9-84C4AFBEBB1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09600" y="9723120"/>
          <a:ext cx="2964180" cy="3946459"/>
        </a:xfrm>
        <a:prstGeom prst="rect">
          <a:avLst/>
        </a:prstGeom>
      </xdr:spPr>
    </xdr:pic>
    <xdr:clientData/>
  </xdr:twoCellAnchor>
  <xdr:twoCellAnchor>
    <xdr:from>
      <xdr:col>8</xdr:col>
      <xdr:colOff>24130</xdr:colOff>
      <xdr:row>61</xdr:row>
      <xdr:rowOff>76200</xdr:rowOff>
    </xdr:from>
    <xdr:to>
      <xdr:col>15</xdr:col>
      <xdr:colOff>87630</xdr:colOff>
      <xdr:row>69</xdr:row>
      <xdr:rowOff>76200</xdr:rowOff>
    </xdr:to>
    <xdr:sp macro="" textlink="">
      <xdr:nvSpPr>
        <xdr:cNvPr id="12" name="TextBox 11">
          <a:extLst>
            <a:ext uri="{FF2B5EF4-FFF2-40B4-BE49-F238E27FC236}">
              <a16:creationId xmlns:a16="http://schemas.microsoft.com/office/drawing/2014/main" id="{558BB4C6-D787-4931-937E-DEE7DB52B88E}"/>
            </a:ext>
          </a:extLst>
        </xdr:cNvPr>
        <xdr:cNvSpPr txBox="1"/>
      </xdr:nvSpPr>
      <xdr:spPr>
        <a:xfrm>
          <a:off x="4900930" y="9982200"/>
          <a:ext cx="4330700" cy="146304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H1:  The</a:t>
          </a:r>
          <a:r>
            <a:rPr lang="en-US" sz="1100" baseline="0"/>
            <a:t> means of one observation grouped by one factor are the same. (Zone1 Lower)</a:t>
          </a:r>
          <a:endParaRPr lang="en-US" sz="1100"/>
        </a:p>
        <a:p>
          <a:endParaRPr lang="en-US" sz="1100"/>
        </a:p>
        <a:p>
          <a:r>
            <a:rPr lang="en-US" sz="1100"/>
            <a:t>H2:  </a:t>
          </a:r>
          <a:r>
            <a:rPr lang="en-US" sz="1100">
              <a:solidFill>
                <a:schemeClr val="dk1"/>
              </a:solidFill>
              <a:effectLst/>
              <a:latin typeface="+mn-lt"/>
              <a:ea typeface="+mn-ea"/>
              <a:cs typeface="+mn-cs"/>
            </a:rPr>
            <a:t>The</a:t>
          </a:r>
          <a:r>
            <a:rPr lang="en-US" sz="1100" baseline="0">
              <a:solidFill>
                <a:schemeClr val="dk1"/>
              </a:solidFill>
              <a:effectLst/>
              <a:latin typeface="+mn-lt"/>
              <a:ea typeface="+mn-ea"/>
              <a:cs typeface="+mn-cs"/>
            </a:rPr>
            <a:t> means of the other observations grouped by the other factors are the same.  (Zone3 Upper)</a:t>
          </a:r>
          <a:endParaRPr lang="en-US" sz="1100"/>
        </a:p>
        <a:p>
          <a:endParaRPr lang="en-US" sz="1100"/>
        </a:p>
        <a:p>
          <a:r>
            <a:rPr lang="en-US" sz="1100"/>
            <a:t>H3:  There is no interaction between the two factors.  (Zone1</a:t>
          </a:r>
          <a:r>
            <a:rPr lang="en-US" sz="1100" baseline="0"/>
            <a:t> Lower vs Zone3 Upper)</a:t>
          </a:r>
          <a:endParaRPr lang="en-US" sz="1100"/>
        </a:p>
        <a:p>
          <a:endParaRPr lang="en-US" sz="1100"/>
        </a:p>
        <a:p>
          <a:endParaRPr lang="en-US" sz="1100"/>
        </a:p>
      </xdr:txBody>
    </xdr:sp>
    <xdr:clientData/>
  </xdr:twoCellAnchor>
  <xdr:twoCellAnchor>
    <xdr:from>
      <xdr:col>8</xdr:col>
      <xdr:colOff>5080</xdr:colOff>
      <xdr:row>70</xdr:row>
      <xdr:rowOff>76200</xdr:rowOff>
    </xdr:from>
    <xdr:to>
      <xdr:col>15</xdr:col>
      <xdr:colOff>49530</xdr:colOff>
      <xdr:row>74</xdr:row>
      <xdr:rowOff>30480</xdr:rowOff>
    </xdr:to>
    <xdr:sp macro="" textlink="">
      <xdr:nvSpPr>
        <xdr:cNvPr id="13" name="TextBox 12">
          <a:extLst>
            <a:ext uri="{FF2B5EF4-FFF2-40B4-BE49-F238E27FC236}">
              <a16:creationId xmlns:a16="http://schemas.microsoft.com/office/drawing/2014/main" id="{154EB59C-857A-4246-9D84-728BEE21414D}"/>
            </a:ext>
          </a:extLst>
        </xdr:cNvPr>
        <xdr:cNvSpPr txBox="1"/>
      </xdr:nvSpPr>
      <xdr:spPr>
        <a:xfrm>
          <a:off x="4881880" y="14919960"/>
          <a:ext cx="6742430" cy="685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Data --&gt; Data Analysis</a:t>
          </a:r>
          <a:r>
            <a:rPr lang="en-US" sz="1100" baseline="0"/>
            <a:t> --&gt; ANOVA Two-Factor with Replication</a:t>
          </a:r>
        </a:p>
        <a:p>
          <a:endParaRPr lang="en-US" sz="1100" baseline="0"/>
        </a:p>
        <a:p>
          <a:r>
            <a:rPr lang="en-US" sz="1100" baseline="0"/>
            <a:t>NOTE:  Do not include "Zone 3 Upper" in the data.</a:t>
          </a:r>
          <a:endParaRPr lang="en-US" sz="1100"/>
        </a:p>
      </xdr:txBody>
    </xdr:sp>
    <xdr:clientData/>
  </xdr:twoCellAnchor>
  <xdr:twoCellAnchor editAs="oneCell">
    <xdr:from>
      <xdr:col>0</xdr:col>
      <xdr:colOff>213360</xdr:colOff>
      <xdr:row>45</xdr:row>
      <xdr:rowOff>38100</xdr:rowOff>
    </xdr:from>
    <xdr:to>
      <xdr:col>5</xdr:col>
      <xdr:colOff>270510</xdr:colOff>
      <xdr:row>57</xdr:row>
      <xdr:rowOff>144908</xdr:rowOff>
    </xdr:to>
    <xdr:pic>
      <xdr:nvPicPr>
        <xdr:cNvPr id="14" name="Picture 13">
          <a:extLst>
            <a:ext uri="{FF2B5EF4-FFF2-40B4-BE49-F238E27FC236}">
              <a16:creationId xmlns:a16="http://schemas.microsoft.com/office/drawing/2014/main" id="{BD1C6F4D-F855-4983-9264-4834F8456E3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3360" y="10309860"/>
          <a:ext cx="3105150" cy="2321075"/>
        </a:xfrm>
        <a:prstGeom prst="rect">
          <a:avLst/>
        </a:prstGeom>
      </xdr:spPr>
    </xdr:pic>
    <xdr:clientData/>
  </xdr:twoCellAnchor>
  <xdr:twoCellAnchor>
    <xdr:from>
      <xdr:col>6</xdr:col>
      <xdr:colOff>512378</xdr:colOff>
      <xdr:row>80</xdr:row>
      <xdr:rowOff>19706</xdr:rowOff>
    </xdr:from>
    <xdr:to>
      <xdr:col>14</xdr:col>
      <xdr:colOff>124809</xdr:colOff>
      <xdr:row>87</xdr:row>
      <xdr:rowOff>183930</xdr:rowOff>
    </xdr:to>
    <xdr:sp macro="" textlink="">
      <xdr:nvSpPr>
        <xdr:cNvPr id="15" name="TextBox 14">
          <a:extLst>
            <a:ext uri="{FF2B5EF4-FFF2-40B4-BE49-F238E27FC236}">
              <a16:creationId xmlns:a16="http://schemas.microsoft.com/office/drawing/2014/main" id="{53568604-2496-22FE-0C9D-E9C4ECF603C3}"/>
            </a:ext>
          </a:extLst>
        </xdr:cNvPr>
        <xdr:cNvSpPr txBox="1"/>
      </xdr:nvSpPr>
      <xdr:spPr>
        <a:xfrm>
          <a:off x="4177861" y="16796844"/>
          <a:ext cx="4716517" cy="14517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0" i="0">
              <a:solidFill>
                <a:schemeClr val="dk1"/>
              </a:solidFill>
              <a:effectLst/>
              <a:latin typeface="+mn-lt"/>
              <a:ea typeface="+mn-ea"/>
              <a:cs typeface="+mn-cs"/>
            </a:rPr>
            <a:t>The p-values indicate that Zone</a:t>
          </a:r>
          <a:r>
            <a:rPr lang="en-IN" sz="1100" b="0" i="0" baseline="0">
              <a:solidFill>
                <a:schemeClr val="dk1"/>
              </a:solidFill>
              <a:effectLst/>
              <a:latin typeface="+mn-lt"/>
              <a:ea typeface="+mn-ea"/>
              <a:cs typeface="+mn-cs"/>
            </a:rPr>
            <a:t> 3 upper</a:t>
          </a:r>
          <a:r>
            <a:rPr lang="en-IN" sz="1100" b="0" i="0">
              <a:solidFill>
                <a:schemeClr val="dk1"/>
              </a:solidFill>
              <a:effectLst/>
              <a:latin typeface="+mn-lt"/>
              <a:ea typeface="+mn-ea"/>
              <a:cs typeface="+mn-cs"/>
            </a:rPr>
            <a:t> is not significant (p = 0.81) , while zone 1 is</a:t>
          </a:r>
          <a:r>
            <a:rPr lang="en-IN" sz="1100" b="0" i="0" baseline="0">
              <a:solidFill>
                <a:schemeClr val="dk1"/>
              </a:solidFill>
              <a:effectLst/>
              <a:latin typeface="+mn-lt"/>
              <a:ea typeface="+mn-ea"/>
              <a:cs typeface="+mn-cs"/>
            </a:rPr>
            <a:t> lower</a:t>
          </a:r>
          <a:r>
            <a:rPr lang="en-IN" sz="1100" b="0" i="0">
              <a:solidFill>
                <a:schemeClr val="dk1"/>
              </a:solidFill>
              <a:effectLst/>
              <a:latin typeface="+mn-lt"/>
              <a:ea typeface="+mn-ea"/>
              <a:cs typeface="+mn-cs"/>
            </a:rPr>
            <a:t> is not statistically significant (p = 0.78). These are the main effects. The insignificance of both zones suggests that a portion of the relationship between zone and temperature would change based on the value of the other independent variable.</a:t>
          </a:r>
        </a:p>
        <a:p>
          <a:r>
            <a:rPr lang="en-IN" sz="1100" b="0" i="0">
              <a:solidFill>
                <a:schemeClr val="dk1"/>
              </a:solidFill>
              <a:effectLst/>
              <a:latin typeface="+mn-lt"/>
              <a:ea typeface="+mn-ea"/>
              <a:cs typeface="+mn-cs"/>
            </a:rPr>
            <a:t>On the other hand, the interaction effect is not significant because its p-value (0.76) is greater than our significance level. Because the interaction effect is not significant.</a:t>
          </a:r>
          <a:endParaRPr lang="en-IN" sz="1100"/>
        </a:p>
      </xdr:txBody>
    </xdr:sp>
    <xdr:clientData/>
  </xdr:twoCellAnchor>
  <xdr:twoCellAnchor>
    <xdr:from>
      <xdr:col>11</xdr:col>
      <xdr:colOff>446690</xdr:colOff>
      <xdr:row>75</xdr:row>
      <xdr:rowOff>157655</xdr:rowOff>
    </xdr:from>
    <xdr:to>
      <xdr:col>18</xdr:col>
      <xdr:colOff>65690</xdr:colOff>
      <xdr:row>90</xdr:row>
      <xdr:rowOff>141890</xdr:rowOff>
    </xdr:to>
    <xdr:graphicFrame macro="">
      <xdr:nvGraphicFramePr>
        <xdr:cNvPr id="16" name="Chart 15">
          <a:extLst>
            <a:ext uri="{FF2B5EF4-FFF2-40B4-BE49-F238E27FC236}">
              <a16:creationId xmlns:a16="http://schemas.microsoft.com/office/drawing/2014/main" id="{C8A07D3B-1116-4809-9526-7EF19335E8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6</xdr:col>
      <xdr:colOff>59121</xdr:colOff>
      <xdr:row>45</xdr:row>
      <xdr:rowOff>26275</xdr:rowOff>
    </xdr:from>
    <xdr:to>
      <xdr:col>7</xdr:col>
      <xdr:colOff>586062</xdr:colOff>
      <xdr:row>47</xdr:row>
      <xdr:rowOff>105104</xdr:rowOff>
    </xdr:to>
    <xdr:pic>
      <xdr:nvPicPr>
        <xdr:cNvPr id="18" name="Picture 17">
          <a:extLst>
            <a:ext uri="{FF2B5EF4-FFF2-40B4-BE49-F238E27FC236}">
              <a16:creationId xmlns:a16="http://schemas.microsoft.com/office/drawing/2014/main" id="{53DBA645-CD78-A692-9815-32EAA7BAA2AB}"/>
            </a:ext>
          </a:extLst>
        </xdr:cNvPr>
        <xdr:cNvPicPr>
          <a:picLocks noChangeAspect="1"/>
        </xdr:cNvPicPr>
      </xdr:nvPicPr>
      <xdr:blipFill>
        <a:blip xmlns:r="http://schemas.openxmlformats.org/officeDocument/2006/relationships" r:embed="rId11"/>
        <a:stretch>
          <a:fillRect/>
        </a:stretch>
      </xdr:blipFill>
      <xdr:spPr>
        <a:xfrm>
          <a:off x="3724604" y="10352689"/>
          <a:ext cx="1137855" cy="44669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30480</xdr:colOff>
      <xdr:row>0</xdr:row>
      <xdr:rowOff>22860</xdr:rowOff>
    </xdr:from>
    <xdr:to>
      <xdr:col>4</xdr:col>
      <xdr:colOff>212538</xdr:colOff>
      <xdr:row>10</xdr:row>
      <xdr:rowOff>117778</xdr:rowOff>
    </xdr:to>
    <xdr:pic>
      <xdr:nvPicPr>
        <xdr:cNvPr id="2" name="Picture 1">
          <a:extLst>
            <a:ext uri="{FF2B5EF4-FFF2-40B4-BE49-F238E27FC236}">
              <a16:creationId xmlns:a16="http://schemas.microsoft.com/office/drawing/2014/main" id="{85D45181-E3DC-455F-936E-00FB8E1B479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80" y="22860"/>
          <a:ext cx="3184338" cy="192371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152400</xdr:colOff>
      <xdr:row>1</xdr:row>
      <xdr:rowOff>0</xdr:rowOff>
    </xdr:from>
    <xdr:to>
      <xdr:col>5</xdr:col>
      <xdr:colOff>486673</xdr:colOff>
      <xdr:row>8</xdr:row>
      <xdr:rowOff>60048</xdr:rowOff>
    </xdr:to>
    <xdr:pic>
      <xdr:nvPicPr>
        <xdr:cNvPr id="2" name="Picture 1">
          <a:extLst>
            <a:ext uri="{FF2B5EF4-FFF2-40B4-BE49-F238E27FC236}">
              <a16:creationId xmlns:a16="http://schemas.microsoft.com/office/drawing/2014/main" id="{C20D3BCF-E2E7-4DCF-8038-F20D1D9AFE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2400" y="182880"/>
          <a:ext cx="3146053" cy="1370688"/>
        </a:xfrm>
        <a:prstGeom prst="rect">
          <a:avLst/>
        </a:prstGeom>
      </xdr:spPr>
    </xdr:pic>
    <xdr:clientData/>
  </xdr:twoCellAnchor>
  <xdr:twoCellAnchor editAs="oneCell">
    <xdr:from>
      <xdr:col>0</xdr:col>
      <xdr:colOff>213360</xdr:colOff>
      <xdr:row>8</xdr:row>
      <xdr:rowOff>91440</xdr:rowOff>
    </xdr:from>
    <xdr:to>
      <xdr:col>5</xdr:col>
      <xdr:colOff>521252</xdr:colOff>
      <xdr:row>16</xdr:row>
      <xdr:rowOff>152379</xdr:rowOff>
    </xdr:to>
    <xdr:pic>
      <xdr:nvPicPr>
        <xdr:cNvPr id="3" name="Picture 2">
          <a:extLst>
            <a:ext uri="{FF2B5EF4-FFF2-40B4-BE49-F238E27FC236}">
              <a16:creationId xmlns:a16="http://schemas.microsoft.com/office/drawing/2014/main" id="{F46C629F-53EE-4BA2-854D-5A20CDD0843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13360" y="1554480"/>
          <a:ext cx="3119672" cy="1531599"/>
        </a:xfrm>
        <a:prstGeom prst="rect">
          <a:avLst/>
        </a:prstGeom>
      </xdr:spPr>
    </xdr:pic>
    <xdr:clientData/>
  </xdr:twoCellAnchor>
  <xdr:twoCellAnchor>
    <xdr:from>
      <xdr:col>11</xdr:col>
      <xdr:colOff>84260</xdr:colOff>
      <xdr:row>33</xdr:row>
      <xdr:rowOff>181707</xdr:rowOff>
    </xdr:from>
    <xdr:to>
      <xdr:col>17</xdr:col>
      <xdr:colOff>128221</xdr:colOff>
      <xdr:row>48</xdr:row>
      <xdr:rowOff>177311</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8EF5F8FC-F6DC-8F63-645C-265374AE7B0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6539279" y="6292361"/>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36636</xdr:colOff>
      <xdr:row>50</xdr:row>
      <xdr:rowOff>58616</xdr:rowOff>
    </xdr:from>
    <xdr:to>
      <xdr:col>16</xdr:col>
      <xdr:colOff>402982</xdr:colOff>
      <xdr:row>54</xdr:row>
      <xdr:rowOff>7327</xdr:rowOff>
    </xdr:to>
    <xdr:sp macro="" textlink="">
      <xdr:nvSpPr>
        <xdr:cNvPr id="5" name="TextBox 4">
          <a:extLst>
            <a:ext uri="{FF2B5EF4-FFF2-40B4-BE49-F238E27FC236}">
              <a16:creationId xmlns:a16="http://schemas.microsoft.com/office/drawing/2014/main" id="{CD7B280F-3818-DBF4-F86D-C9B6312E0A65}"/>
            </a:ext>
          </a:extLst>
        </xdr:cNvPr>
        <xdr:cNvSpPr txBox="1"/>
      </xdr:nvSpPr>
      <xdr:spPr>
        <a:xfrm>
          <a:off x="6491655" y="9283212"/>
          <a:ext cx="4286250" cy="6814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The box plot shape will shows</a:t>
          </a:r>
          <a:r>
            <a:rPr lang="en-IN" sz="1100" baseline="0"/>
            <a:t> a</a:t>
          </a:r>
          <a:r>
            <a:rPr lang="en-IN" sz="1100"/>
            <a:t> statistical data set is normally distributed </a:t>
          </a:r>
          <a:r>
            <a:rPr lang="en-IN" sz="1100" baseline="0"/>
            <a:t>because</a:t>
          </a:r>
          <a:r>
            <a:rPr lang="en-IN" sz="1100"/>
            <a:t> the median is in the middle of the box, and the whiskers are about the same on both sides of the box, the distribution is symmetric.</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114300</xdr:colOff>
      <xdr:row>1</xdr:row>
      <xdr:rowOff>15240</xdr:rowOff>
    </xdr:from>
    <xdr:to>
      <xdr:col>4</xdr:col>
      <xdr:colOff>477574</xdr:colOff>
      <xdr:row>14</xdr:row>
      <xdr:rowOff>32764</xdr:rowOff>
    </xdr:to>
    <xdr:pic>
      <xdr:nvPicPr>
        <xdr:cNvPr id="2" name="Picture 1">
          <a:extLst>
            <a:ext uri="{FF2B5EF4-FFF2-40B4-BE49-F238E27FC236}">
              <a16:creationId xmlns:a16="http://schemas.microsoft.com/office/drawing/2014/main" id="{B11F258D-7368-4AC2-96EC-DAED660D4A5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300" y="198120"/>
          <a:ext cx="3136954" cy="2433064"/>
        </a:xfrm>
        <a:prstGeom prst="rect">
          <a:avLst/>
        </a:prstGeom>
      </xdr:spPr>
    </xdr:pic>
    <xdr:clientData/>
  </xdr:twoCellAnchor>
  <xdr:twoCellAnchor>
    <xdr:from>
      <xdr:col>8</xdr:col>
      <xdr:colOff>99060</xdr:colOff>
      <xdr:row>33</xdr:row>
      <xdr:rowOff>60960</xdr:rowOff>
    </xdr:from>
    <xdr:to>
      <xdr:col>16</xdr:col>
      <xdr:colOff>289560</xdr:colOff>
      <xdr:row>38</xdr:row>
      <xdr:rowOff>76200</xdr:rowOff>
    </xdr:to>
    <xdr:sp macro="" textlink="">
      <xdr:nvSpPr>
        <xdr:cNvPr id="3" name="TextBox 2">
          <a:extLst>
            <a:ext uri="{FF2B5EF4-FFF2-40B4-BE49-F238E27FC236}">
              <a16:creationId xmlns:a16="http://schemas.microsoft.com/office/drawing/2014/main" id="{2E95611F-36D0-05CF-20CA-C5DADE0A78A7}"/>
            </a:ext>
          </a:extLst>
        </xdr:cNvPr>
        <xdr:cNvSpPr txBox="1"/>
      </xdr:nvSpPr>
      <xdr:spPr>
        <a:xfrm>
          <a:off x="5524500" y="6164580"/>
          <a:ext cx="5539740" cy="9296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The confidence interval includes the hypothesized value of 0.0</a:t>
          </a:r>
          <a:r>
            <a:rPr lang="en-US" sz="1100" baseline="0">
              <a:solidFill>
                <a:schemeClr val="dk1"/>
              </a:solidFill>
              <a:effectLst/>
              <a:latin typeface="+mn-lt"/>
              <a:ea typeface="+mn-ea"/>
              <a:cs typeface="+mn-cs"/>
            </a:rPr>
            <a:t> inches,</a:t>
          </a:r>
          <a:r>
            <a:rPr lang="en-US" sz="1100">
              <a:solidFill>
                <a:schemeClr val="dk1"/>
              </a:solidFill>
              <a:effectLst/>
              <a:latin typeface="+mn-lt"/>
              <a:ea typeface="+mn-ea"/>
              <a:cs typeface="+mn-cs"/>
            </a:rPr>
            <a:t> so another reason to not reject the null hypothesis. </a:t>
          </a:r>
          <a:r>
            <a:rPr lang="en-US" sz="1100" baseline="0">
              <a:solidFill>
                <a:schemeClr val="dk1"/>
              </a:solidFill>
              <a:effectLst/>
              <a:latin typeface="+mn-lt"/>
              <a:ea typeface="+mn-ea"/>
              <a:cs typeface="+mn-cs"/>
            </a:rPr>
            <a:t> </a:t>
          </a:r>
          <a:r>
            <a:rPr lang="en-US" sz="1100">
              <a:solidFill>
                <a:schemeClr val="dk1"/>
              </a:solidFill>
              <a:effectLst/>
              <a:latin typeface="+mn-lt"/>
              <a:ea typeface="+mn-ea"/>
              <a:cs typeface="+mn-cs"/>
            </a:rPr>
            <a:t>There is insufficient evidence that the mean life of a large shipment of LEDs differs from 50,000 hours. </a:t>
          </a:r>
          <a:endParaRPr lang="en-IN">
            <a:effectLst/>
          </a:endParaRPr>
        </a:p>
        <a:p>
          <a:endParaRPr lang="en-IN"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63500</xdr:colOff>
      <xdr:row>0</xdr:row>
      <xdr:rowOff>44450</xdr:rowOff>
    </xdr:from>
    <xdr:to>
      <xdr:col>12</xdr:col>
      <xdr:colOff>317500</xdr:colOff>
      <xdr:row>12</xdr:row>
      <xdr:rowOff>19050</xdr:rowOff>
    </xdr:to>
    <xdr:sp macro="" textlink="">
      <xdr:nvSpPr>
        <xdr:cNvPr id="2" name="TextBox 1">
          <a:extLst>
            <a:ext uri="{FF2B5EF4-FFF2-40B4-BE49-F238E27FC236}">
              <a16:creationId xmlns:a16="http://schemas.microsoft.com/office/drawing/2014/main" id="{15AD0D8B-35E0-4B66-B485-1065A3C518C6}"/>
            </a:ext>
          </a:extLst>
        </xdr:cNvPr>
        <xdr:cNvSpPr txBox="1"/>
      </xdr:nvSpPr>
      <xdr:spPr>
        <a:xfrm>
          <a:off x="63500" y="44450"/>
          <a:ext cx="8166100" cy="21844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600" b="1"/>
            <a:t>Fundamentals of Hypothesis Testing</a:t>
          </a:r>
        </a:p>
        <a:p>
          <a:endParaRPr lang="en-US" sz="1100"/>
        </a:p>
        <a:p>
          <a:r>
            <a:rPr lang="en-US" sz="1100" b="1">
              <a:solidFill>
                <a:srgbClr val="C00000"/>
              </a:solidFill>
            </a:rPr>
            <a:t>Hypothesis testing </a:t>
          </a:r>
          <a:r>
            <a:rPr lang="en-US" sz="1100"/>
            <a:t>analyzes differences between a sample statistic and the results one would expect if a null hypothesis was true. In doing so, hypothesis testing enables one to make inferences about a population parameter that are based on the sample statistic examined by the hypothesis test. </a:t>
          </a:r>
        </a:p>
        <a:p>
          <a:endParaRPr lang="en-US" sz="1100"/>
        </a:p>
        <a:p>
          <a:r>
            <a:rPr lang="en-US" sz="1100" b="1">
              <a:solidFill>
                <a:srgbClr val="C00000"/>
              </a:solidFill>
            </a:rPr>
            <a:t>Examples of such Inferences</a:t>
          </a:r>
        </a:p>
        <a:p>
          <a:endParaRPr lang="en-US" sz="1100"/>
        </a:p>
        <a:p>
          <a:r>
            <a:rPr lang="en-US" sz="1100"/>
            <a:t>• the mean weight of the cereal boxes in a sample is a value consistent with what you would expect if the mean of the entire population of cereal boxes were 368 grams </a:t>
          </a:r>
        </a:p>
        <a:p>
          <a:r>
            <a:rPr lang="en-US" sz="1100"/>
            <a:t>• the population mean is not equal to 368 grams because the sample mean is significantly different from 368 gram</a:t>
          </a:r>
        </a:p>
      </xdr:txBody>
    </xdr:sp>
    <xdr:clientData/>
  </xdr:twoCellAnchor>
  <xdr:twoCellAnchor>
    <xdr:from>
      <xdr:col>0</xdr:col>
      <xdr:colOff>69850</xdr:colOff>
      <xdr:row>12</xdr:row>
      <xdr:rowOff>165100</xdr:rowOff>
    </xdr:from>
    <xdr:to>
      <xdr:col>12</xdr:col>
      <xdr:colOff>323850</xdr:colOff>
      <xdr:row>28</xdr:row>
      <xdr:rowOff>82550</xdr:rowOff>
    </xdr:to>
    <xdr:sp macro="" textlink="">
      <xdr:nvSpPr>
        <xdr:cNvPr id="3" name="TextBox 2">
          <a:extLst>
            <a:ext uri="{FF2B5EF4-FFF2-40B4-BE49-F238E27FC236}">
              <a16:creationId xmlns:a16="http://schemas.microsoft.com/office/drawing/2014/main" id="{170E5DE5-A4F4-48E2-962A-4D37604B538F}"/>
            </a:ext>
          </a:extLst>
        </xdr:cNvPr>
        <xdr:cNvSpPr txBox="1"/>
      </xdr:nvSpPr>
      <xdr:spPr>
        <a:xfrm>
          <a:off x="69850" y="2374900"/>
          <a:ext cx="8166100" cy="28638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Step 1:</a:t>
          </a:r>
          <a:r>
            <a:rPr lang="en-US" sz="1100" b="1"/>
            <a:t>  </a:t>
          </a:r>
          <a:r>
            <a:rPr lang="en-US" sz="1100" b="1">
              <a:solidFill>
                <a:srgbClr val="C00000"/>
              </a:solidFill>
            </a:rPr>
            <a:t>Formulate a null (</a:t>
          </a:r>
          <a:r>
            <a:rPr lang="en-US" sz="1100" b="1">
              <a:solidFill>
                <a:srgbClr val="C00000"/>
              </a:solidFill>
              <a:effectLst/>
              <a:latin typeface="+mn-lt"/>
              <a:ea typeface="+mn-ea"/>
              <a:cs typeface="+mn-cs"/>
            </a:rPr>
            <a:t>H</a:t>
          </a:r>
          <a:r>
            <a:rPr lang="en-US" sz="1100" b="1" baseline="-25000">
              <a:solidFill>
                <a:srgbClr val="C00000"/>
              </a:solidFill>
              <a:effectLst/>
              <a:latin typeface="+mn-lt"/>
              <a:ea typeface="+mn-ea"/>
              <a:cs typeface="+mn-cs"/>
            </a:rPr>
            <a:t>0</a:t>
          </a:r>
          <a:r>
            <a:rPr lang="en-US" sz="1100" b="1">
              <a:solidFill>
                <a:srgbClr val="C00000"/>
              </a:solidFill>
              <a:effectLst/>
              <a:latin typeface="+mn-lt"/>
              <a:ea typeface="+mn-ea"/>
              <a:cs typeface="+mn-cs"/>
            </a:rPr>
            <a:t>)</a:t>
          </a:r>
          <a:r>
            <a:rPr lang="en-US" sz="1100" b="1">
              <a:solidFill>
                <a:srgbClr val="C00000"/>
              </a:solidFill>
            </a:rPr>
            <a:t> and alternate (H</a:t>
          </a:r>
          <a:r>
            <a:rPr lang="en-US" sz="1100" b="1" baseline="-25000">
              <a:solidFill>
                <a:srgbClr val="C00000"/>
              </a:solidFill>
            </a:rPr>
            <a:t>1</a:t>
          </a:r>
          <a:r>
            <a:rPr lang="en-US" sz="1100" b="1">
              <a:solidFill>
                <a:srgbClr val="C00000"/>
              </a:solidFill>
            </a:rPr>
            <a:t>) hypothesis.</a:t>
          </a:r>
        </a:p>
        <a:p>
          <a:endParaRPr lang="en-US" sz="1100"/>
        </a:p>
        <a:p>
          <a:r>
            <a:rPr lang="en-US" sz="1100"/>
            <a:t>The null hypothesis, represented by the symbol </a:t>
          </a: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0</a:t>
          </a:r>
          <a:r>
            <a:rPr lang="en-US" sz="1100"/>
            <a:t>, often states a status quo case.  (uses =, &lt;=, &gt;= )</a:t>
          </a:r>
        </a:p>
        <a:p>
          <a:endParaRPr lang="en-US" sz="1100"/>
        </a:p>
        <a:p>
          <a:r>
            <a:rPr lang="en-US" sz="1100"/>
            <a:t>The alternative hypothesis, represented by the symbol </a:t>
          </a: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1</a:t>
          </a:r>
          <a:r>
            <a:rPr lang="en-US" sz="1100"/>
            <a:t>, states a claim that is con-trary to the null hypothesis. (uses &lt;, &gt;, ≠)</a:t>
          </a:r>
        </a:p>
        <a:p>
          <a:endParaRPr lang="en-US" sz="1100"/>
        </a:p>
        <a:p>
          <a:r>
            <a:rPr lang="en-US" sz="1100"/>
            <a:t>Hypothesis testing reaches conclusions about parameters, not statistics.</a:t>
          </a:r>
        </a:p>
        <a:p>
          <a:endParaRPr lang="en-US" sz="1100"/>
        </a:p>
        <a:p>
          <a:r>
            <a:rPr lang="en-US" sz="1100"/>
            <a:t>A pair of null and alternative hypotheses are always mutually exclusive—only one of them</a:t>
          </a:r>
          <a:r>
            <a:rPr lang="en-US" sz="1100" baseline="0"/>
            <a:t> </a:t>
          </a:r>
          <a:r>
            <a:rPr lang="en-US" sz="1100"/>
            <a:t>can be true.</a:t>
          </a:r>
        </a:p>
        <a:p>
          <a:endParaRPr lang="en-US" sz="1100"/>
        </a:p>
        <a:p>
          <a:r>
            <a:rPr lang="en-US" sz="1100"/>
            <a:t>Example:		</a:t>
          </a:r>
          <a:r>
            <a:rPr lang="en-US" sz="1100">
              <a:solidFill>
                <a:schemeClr val="dk1"/>
              </a:solidFill>
              <a:effectLst/>
              <a:latin typeface="+mn-lt"/>
              <a:ea typeface="+mn-ea"/>
              <a:cs typeface="+mn-cs"/>
            </a:rPr>
            <a:t>Example:</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0</a:t>
          </a:r>
          <a:r>
            <a:rPr lang="en-US" sz="1100">
              <a:solidFill>
                <a:schemeClr val="dk1"/>
              </a:solidFill>
              <a:effectLst/>
              <a:latin typeface="+mn-lt"/>
              <a:ea typeface="+mn-ea"/>
              <a:cs typeface="+mn-cs"/>
            </a:rPr>
            <a:t>:  µ = 368		H</a:t>
          </a:r>
          <a:r>
            <a:rPr lang="en-US" sz="1100" baseline="-25000">
              <a:solidFill>
                <a:schemeClr val="dk1"/>
              </a:solidFill>
              <a:effectLst/>
              <a:latin typeface="+mn-lt"/>
              <a:ea typeface="+mn-ea"/>
              <a:cs typeface="+mn-cs"/>
            </a:rPr>
            <a:t>0</a:t>
          </a:r>
          <a:r>
            <a:rPr lang="en-US" sz="1100">
              <a:solidFill>
                <a:schemeClr val="dk1"/>
              </a:solidFill>
              <a:effectLst/>
              <a:latin typeface="+mn-lt"/>
              <a:ea typeface="+mn-ea"/>
              <a:cs typeface="+mn-cs"/>
            </a:rPr>
            <a:t>:  p</a:t>
          </a:r>
          <a:r>
            <a:rPr lang="en-US" sz="1100" baseline="0">
              <a:solidFill>
                <a:schemeClr val="dk1"/>
              </a:solidFill>
              <a:effectLst/>
              <a:latin typeface="+mn-lt"/>
              <a:ea typeface="+mn-ea"/>
              <a:cs typeface="+mn-cs"/>
            </a:rPr>
            <a:t> &lt;= 0.68</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1</a:t>
          </a:r>
          <a:r>
            <a:rPr lang="en-US" sz="1100" baseline="0">
              <a:solidFill>
                <a:schemeClr val="dk1"/>
              </a:solidFill>
              <a:effectLst/>
              <a:latin typeface="+mn-lt"/>
              <a:ea typeface="+mn-ea"/>
              <a:cs typeface="+mn-cs"/>
            </a:rPr>
            <a:t>:  </a:t>
          </a:r>
          <a:r>
            <a:rPr lang="en-US" sz="1100">
              <a:solidFill>
                <a:schemeClr val="dk1"/>
              </a:solidFill>
              <a:effectLst/>
              <a:latin typeface="+mn-lt"/>
              <a:ea typeface="+mn-ea"/>
              <a:cs typeface="+mn-cs"/>
            </a:rPr>
            <a:t>µ ≠ 368		H</a:t>
          </a:r>
          <a:r>
            <a:rPr lang="en-US" sz="1100" baseline="-25000">
              <a:solidFill>
                <a:schemeClr val="dk1"/>
              </a:solidFill>
              <a:effectLst/>
              <a:latin typeface="+mn-lt"/>
              <a:ea typeface="+mn-ea"/>
              <a:cs typeface="+mn-cs"/>
            </a:rPr>
            <a:t>1</a:t>
          </a:r>
          <a:r>
            <a:rPr lang="en-US" sz="1100" baseline="0">
              <a:solidFill>
                <a:schemeClr val="dk1"/>
              </a:solidFill>
              <a:effectLst/>
              <a:latin typeface="+mn-lt"/>
              <a:ea typeface="+mn-ea"/>
              <a:cs typeface="+mn-cs"/>
            </a:rPr>
            <a:t>:  p &gt;</a:t>
          </a:r>
          <a:r>
            <a:rPr lang="en-US" sz="1100">
              <a:solidFill>
                <a:schemeClr val="dk1"/>
              </a:solidFill>
              <a:effectLst/>
              <a:latin typeface="+mn-lt"/>
              <a:ea typeface="+mn-ea"/>
              <a:cs typeface="+mn-cs"/>
            </a:rPr>
            <a:t> 0.68</a:t>
          </a:r>
          <a:endParaRPr lang="en-US">
            <a:effectLst/>
          </a:endParaRPr>
        </a:p>
        <a:p>
          <a:endParaRPr lang="en-US" sz="1100">
            <a:solidFill>
              <a:schemeClr val="dk1"/>
            </a:solidFill>
            <a:effectLst/>
            <a:latin typeface="+mn-lt"/>
            <a:ea typeface="+mn-ea"/>
            <a:cs typeface="+mn-cs"/>
          </a:endParaRPr>
        </a:p>
        <a:p>
          <a:r>
            <a:rPr lang="en-US" sz="1100"/>
            <a:t>Note that the null and alternative hypotheses are always stated in terms of the population parameter because a hypothesis test always examines a sample statistic. </a:t>
          </a:r>
        </a:p>
      </xdr:txBody>
    </xdr:sp>
    <xdr:clientData/>
  </xdr:twoCellAnchor>
  <xdr:twoCellAnchor>
    <xdr:from>
      <xdr:col>0</xdr:col>
      <xdr:colOff>114300</xdr:colOff>
      <xdr:row>29</xdr:row>
      <xdr:rowOff>44450</xdr:rowOff>
    </xdr:from>
    <xdr:to>
      <xdr:col>12</xdr:col>
      <xdr:colOff>304800</xdr:colOff>
      <xdr:row>48</xdr:row>
      <xdr:rowOff>25400</xdr:rowOff>
    </xdr:to>
    <xdr:sp macro="" textlink="">
      <xdr:nvSpPr>
        <xdr:cNvPr id="4" name="TextBox 3">
          <a:extLst>
            <a:ext uri="{FF2B5EF4-FFF2-40B4-BE49-F238E27FC236}">
              <a16:creationId xmlns:a16="http://schemas.microsoft.com/office/drawing/2014/main" id="{4DF298E1-4B3E-4C01-9C6B-C795684645E6}"/>
            </a:ext>
          </a:extLst>
        </xdr:cNvPr>
        <xdr:cNvSpPr txBox="1"/>
      </xdr:nvSpPr>
      <xdr:spPr>
        <a:xfrm>
          <a:off x="114300" y="5384800"/>
          <a:ext cx="8102600" cy="3479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IMPORTANT:</a:t>
          </a:r>
          <a:r>
            <a:rPr lang="en-US" sz="1100"/>
            <a:t>  Finding insufficient evidence causes one not to reject the null hypothesis. This does not mean that hypothesis testing can “prove” that the null hypothesis is true; hypothesis testing can only show that the results have failed to prove that the null hypothesis is false, an important distinction.</a:t>
          </a:r>
        </a:p>
        <a:p>
          <a:endParaRPr lang="en-US" sz="1100"/>
        </a:p>
        <a:p>
          <a:r>
            <a:rPr lang="en-US" sz="1100"/>
            <a:t>		</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						</a:t>
          </a:r>
          <a:r>
            <a:rPr lang="en-US" sz="1100" baseline="0"/>
            <a:t> &lt;-- or population proportion, p</a:t>
          </a:r>
          <a:endParaRPr lang="en-US" sz="1100"/>
        </a:p>
      </xdr:txBody>
    </xdr:sp>
    <xdr:clientData/>
  </xdr:twoCellAnchor>
  <xdr:twoCellAnchor editAs="oneCell">
    <xdr:from>
      <xdr:col>2</xdr:col>
      <xdr:colOff>234950</xdr:colOff>
      <xdr:row>33</xdr:row>
      <xdr:rowOff>57150</xdr:rowOff>
    </xdr:from>
    <xdr:to>
      <xdr:col>8</xdr:col>
      <xdr:colOff>277284</xdr:colOff>
      <xdr:row>47</xdr:row>
      <xdr:rowOff>120650</xdr:rowOff>
    </xdr:to>
    <xdr:pic>
      <xdr:nvPicPr>
        <xdr:cNvPr id="5" name="Picture 4">
          <a:extLst>
            <a:ext uri="{FF2B5EF4-FFF2-40B4-BE49-F238E27FC236}">
              <a16:creationId xmlns:a16="http://schemas.microsoft.com/office/drawing/2014/main" id="{C78192C3-4575-480F-B35A-2E86ACF8733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54150" y="6134100"/>
          <a:ext cx="4131734" cy="2641600"/>
        </a:xfrm>
        <a:prstGeom prst="rect">
          <a:avLst/>
        </a:prstGeom>
      </xdr:spPr>
    </xdr:pic>
    <xdr:clientData/>
  </xdr:twoCellAnchor>
  <xdr:twoCellAnchor editAs="oneCell">
    <xdr:from>
      <xdr:col>12</xdr:col>
      <xdr:colOff>412750</xdr:colOff>
      <xdr:row>32</xdr:row>
      <xdr:rowOff>139700</xdr:rowOff>
    </xdr:from>
    <xdr:to>
      <xdr:col>20</xdr:col>
      <xdr:colOff>159710</xdr:colOff>
      <xdr:row>42</xdr:row>
      <xdr:rowOff>127000</xdr:rowOff>
    </xdr:to>
    <xdr:pic>
      <xdr:nvPicPr>
        <xdr:cNvPr id="6" name="Picture 5">
          <a:extLst>
            <a:ext uri="{FF2B5EF4-FFF2-40B4-BE49-F238E27FC236}">
              <a16:creationId xmlns:a16="http://schemas.microsoft.com/office/drawing/2014/main" id="{9A098EB2-2744-43F2-AF45-FCF5AB50540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324850" y="6032500"/>
          <a:ext cx="4623760" cy="1828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139700</xdr:colOff>
      <xdr:row>49</xdr:row>
      <xdr:rowOff>6350</xdr:rowOff>
    </xdr:from>
    <xdr:to>
      <xdr:col>12</xdr:col>
      <xdr:colOff>279400</xdr:colOff>
      <xdr:row>68</xdr:row>
      <xdr:rowOff>95250</xdr:rowOff>
    </xdr:to>
    <xdr:sp macro="" textlink="">
      <xdr:nvSpPr>
        <xdr:cNvPr id="7" name="TextBox 6">
          <a:extLst>
            <a:ext uri="{FF2B5EF4-FFF2-40B4-BE49-F238E27FC236}">
              <a16:creationId xmlns:a16="http://schemas.microsoft.com/office/drawing/2014/main" id="{26B895AA-D082-407A-A7DC-31C2426E0423}"/>
            </a:ext>
          </a:extLst>
        </xdr:cNvPr>
        <xdr:cNvSpPr txBox="1"/>
      </xdr:nvSpPr>
      <xdr:spPr>
        <a:xfrm>
          <a:off x="139700" y="9029700"/>
          <a:ext cx="8051800" cy="35877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Step 2: Gather</a:t>
          </a:r>
          <a:r>
            <a:rPr lang="en-US" sz="1100" b="1" baseline="0">
              <a:solidFill>
                <a:srgbClr val="C00000"/>
              </a:solidFill>
            </a:rPr>
            <a:t> evidence.  </a:t>
          </a:r>
          <a:r>
            <a:rPr lang="en-US" sz="1100"/>
            <a:t>(Calculate</a:t>
          </a:r>
          <a:r>
            <a:rPr lang="en-US" sz="1100" baseline="0"/>
            <a:t> a test statistic and the </a:t>
          </a:r>
          <a:r>
            <a:rPr lang="en-US" sz="1100">
              <a:solidFill>
                <a:schemeClr val="dk1"/>
              </a:solidFill>
              <a:effectLst/>
              <a:latin typeface="+mn-lt"/>
              <a:ea typeface="+mn-ea"/>
              <a:cs typeface="+mn-cs"/>
            </a:rPr>
            <a:t>critical value of the test statistic</a:t>
          </a:r>
          <a:r>
            <a:rPr lang="en-US" sz="1100" baseline="0"/>
            <a:t>.)</a:t>
          </a:r>
        </a:p>
        <a:p>
          <a:endParaRPr lang="en-US" sz="1100" baseline="0"/>
        </a:p>
        <a:p>
          <a:r>
            <a:rPr lang="en-US" sz="1100"/>
            <a:t>Hypothesis testing uses sample data to determine how likely it is that the null hypothesis is true.</a:t>
          </a:r>
        </a:p>
        <a:p>
          <a:endParaRPr lang="en-US" sz="1100"/>
        </a:p>
        <a:p>
          <a:r>
            <a:rPr lang="en-US" sz="1100"/>
            <a:t>This </a:t>
          </a:r>
          <a:r>
            <a:rPr lang="en-US" sz="1100" b="1">
              <a:solidFill>
                <a:srgbClr val="C00000"/>
              </a:solidFill>
            </a:rPr>
            <a:t>sample statistic </a:t>
          </a:r>
          <a:r>
            <a:rPr lang="en-US" sz="1100"/>
            <a:t>is an estimate of the corresponding parameter,</a:t>
          </a:r>
          <a:r>
            <a:rPr lang="en-US" sz="1100" baseline="0"/>
            <a:t> such as </a:t>
          </a:r>
          <a:r>
            <a:rPr lang="en-US" sz="1100"/>
            <a:t>the population mean,</a:t>
          </a:r>
          <a:r>
            <a:rPr lang="en-US" sz="1100" baseline="0"/>
            <a:t> </a:t>
          </a:r>
          <a:r>
            <a:rPr lang="en-US" sz="1100">
              <a:solidFill>
                <a:schemeClr val="dk1"/>
              </a:solidFill>
              <a:effectLst/>
              <a:latin typeface="+mn-lt"/>
              <a:ea typeface="+mn-ea"/>
              <a:cs typeface="+mn-cs"/>
            </a:rPr>
            <a:t>µ,</a:t>
          </a:r>
          <a:r>
            <a:rPr lang="en-US" sz="1100" baseline="0">
              <a:solidFill>
                <a:schemeClr val="dk1"/>
              </a:solidFill>
              <a:effectLst/>
              <a:latin typeface="+mn-lt"/>
              <a:ea typeface="+mn-ea"/>
              <a:cs typeface="+mn-cs"/>
            </a:rPr>
            <a:t> population proportion, p.</a:t>
          </a:r>
        </a:p>
        <a:p>
          <a:endParaRPr lang="en-US" sz="1100" baseline="0">
            <a:solidFill>
              <a:schemeClr val="dk1"/>
            </a:solidFill>
            <a:effectLst/>
            <a:latin typeface="+mn-lt"/>
            <a:ea typeface="+mn-ea"/>
            <a:cs typeface="+mn-cs"/>
          </a:endParaRPr>
        </a:p>
        <a:p>
          <a:r>
            <a:rPr lang="en-US" sz="1100"/>
            <a:t>Even if the null hypothesis is true, the sample statistic is likely to differ from the value of the parameter because of variation due to sampling. One does expect the sample statistic to be close to the population parameter if the null hypothesis is true. If the sample statistic is close to the population parameter, one has insufficient evidence to reject the null hypothesis.  However, if there is a large difference between the value of the sample statistic and the hypothesized value of the population parameter, one might conclude that the null hypothesis is false</a:t>
          </a:r>
          <a:r>
            <a:rPr lang="en-US" sz="1100" baseline="0"/>
            <a:t> and reject the null hypothesis.</a:t>
          </a:r>
        </a:p>
        <a:p>
          <a:endParaRPr lang="en-US" sz="1100" baseline="0"/>
        </a:p>
        <a:p>
          <a:r>
            <a:rPr lang="en-US" sz="1100"/>
            <a:t>However, the decision-making process is not always so clear-cut. Determining what is “very close” and what is “very different” is arbitrary without clear definitions. Hypothesis-testing methodology provides clear definitions for evaluating differences. This methodology quantifies the decision-making process by calculating the probability of getting a certain sample result if the null hypothesis is true. The methodology determines this probability by first calculating the sampling distribution for the sample statistic of interest, such as a sample mean, and then calculating the test statistic for the sample. Because the sampling distribution for the test statistic often follows a well-known statistical distribution, such as the standardized normal distribution or t distribution, one of these well-known distributions can help determine whether the null hypothesis is true.</a:t>
          </a:r>
        </a:p>
        <a:p>
          <a:endParaRPr lang="en-US" sz="1100"/>
        </a:p>
        <a:p>
          <a:endParaRPr lang="en-US" sz="1100"/>
        </a:p>
      </xdr:txBody>
    </xdr:sp>
    <xdr:clientData/>
  </xdr:twoCellAnchor>
  <xdr:twoCellAnchor>
    <xdr:from>
      <xdr:col>0</xdr:col>
      <xdr:colOff>209550</xdr:colOff>
      <xdr:row>107</xdr:row>
      <xdr:rowOff>171450</xdr:rowOff>
    </xdr:from>
    <xdr:to>
      <xdr:col>12</xdr:col>
      <xdr:colOff>368300</xdr:colOff>
      <xdr:row>131</xdr:row>
      <xdr:rowOff>120650</xdr:rowOff>
    </xdr:to>
    <xdr:sp macro="" textlink="">
      <xdr:nvSpPr>
        <xdr:cNvPr id="8" name="TextBox 7">
          <a:extLst>
            <a:ext uri="{FF2B5EF4-FFF2-40B4-BE49-F238E27FC236}">
              <a16:creationId xmlns:a16="http://schemas.microsoft.com/office/drawing/2014/main" id="{40E6C83F-E96F-431C-8B24-5340B979A826}"/>
            </a:ext>
          </a:extLst>
        </xdr:cNvPr>
        <xdr:cNvSpPr txBox="1"/>
      </xdr:nvSpPr>
      <xdr:spPr>
        <a:xfrm>
          <a:off x="209550" y="19875500"/>
          <a:ext cx="8070850" cy="4368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The </a:t>
          </a:r>
          <a:r>
            <a:rPr lang="en-US" sz="1100" b="1">
              <a:solidFill>
                <a:srgbClr val="C00000"/>
              </a:solidFill>
            </a:rPr>
            <a:t>sampling distribution of the test statistic is divided into two regions</a:t>
          </a:r>
          <a:r>
            <a:rPr lang="en-US" sz="1100"/>
            <a:t>, a region of rejection (sometimes called the critical region) and a region of </a:t>
          </a:r>
          <a:r>
            <a:rPr lang="en-US" sz="1100" baseline="0"/>
            <a:t> </a:t>
          </a:r>
          <a:r>
            <a:rPr lang="en-US" sz="1100"/>
            <a:t>nonrejection.</a:t>
          </a:r>
          <a:r>
            <a:rPr lang="en-US" sz="1100" baseline="0"/>
            <a:t>  </a:t>
          </a:r>
          <a:r>
            <a:rPr lang="en-US" sz="1100"/>
            <a:t>If the test statistic falls into the region of nonrejection, one</a:t>
          </a:r>
          <a:r>
            <a:rPr lang="en-US" sz="1100" baseline="0"/>
            <a:t> </a:t>
          </a:r>
          <a:r>
            <a:rPr lang="en-US" sz="1100"/>
            <a:t>does not reject the null hypothesis.</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To make a decision concerning the null hypothesis, one first determines the </a:t>
          </a:r>
          <a:r>
            <a:rPr lang="en-US" sz="1100" b="1">
              <a:solidFill>
                <a:srgbClr val="C00000"/>
              </a:solidFill>
            </a:rPr>
            <a:t>critical value of the test statistic</a:t>
          </a:r>
          <a:r>
            <a:rPr lang="en-US" sz="1100"/>
            <a:t>. The critical value </a:t>
          </a:r>
          <a:r>
            <a:rPr lang="en-US" sz="1100" b="1">
              <a:solidFill>
                <a:srgbClr val="C00000"/>
              </a:solidFill>
            </a:rPr>
            <a:t>divides the nonrejection region from the rejection region. </a:t>
          </a:r>
          <a:r>
            <a:rPr lang="en-US" sz="1100"/>
            <a:t>Determining the critical value depends on the size of the rejection region. The size of the rejection region is directly related to the risks involved in using only sample evidence to make decisions about a population parameter.</a:t>
          </a:r>
        </a:p>
        <a:p>
          <a:endParaRPr lang="en-US" sz="1100"/>
        </a:p>
      </xdr:txBody>
    </xdr:sp>
    <xdr:clientData/>
  </xdr:twoCellAnchor>
  <xdr:twoCellAnchor editAs="oneCell">
    <xdr:from>
      <xdr:col>0</xdr:col>
      <xdr:colOff>281238</xdr:colOff>
      <xdr:row>69</xdr:row>
      <xdr:rowOff>6350</xdr:rowOff>
    </xdr:from>
    <xdr:to>
      <xdr:col>8</xdr:col>
      <xdr:colOff>279665</xdr:colOff>
      <xdr:row>88</xdr:row>
      <xdr:rowOff>152400</xdr:rowOff>
    </xdr:to>
    <xdr:pic>
      <xdr:nvPicPr>
        <xdr:cNvPr id="9" name="Picture 8">
          <a:extLst>
            <a:ext uri="{FF2B5EF4-FFF2-40B4-BE49-F238E27FC236}">
              <a16:creationId xmlns:a16="http://schemas.microsoft.com/office/drawing/2014/main" id="{994738A3-9020-4D5E-AC5C-5CDFE28EDA8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81238" y="12712700"/>
          <a:ext cx="5307027" cy="36449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196850</xdr:colOff>
      <xdr:row>68</xdr:row>
      <xdr:rowOff>158750</xdr:rowOff>
    </xdr:from>
    <xdr:to>
      <xdr:col>17</xdr:col>
      <xdr:colOff>597171</xdr:colOff>
      <xdr:row>88</xdr:row>
      <xdr:rowOff>177990</xdr:rowOff>
    </xdr:to>
    <xdr:pic>
      <xdr:nvPicPr>
        <xdr:cNvPr id="10" name="Picture 9">
          <a:extLst>
            <a:ext uri="{FF2B5EF4-FFF2-40B4-BE49-F238E27FC236}">
              <a16:creationId xmlns:a16="http://schemas.microsoft.com/office/drawing/2014/main" id="{9B44DB9D-44DF-4CF5-BEC7-9CF6022E7F8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280150" y="12680950"/>
          <a:ext cx="5277121" cy="370224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5</xdr:col>
      <xdr:colOff>133351</xdr:colOff>
      <xdr:row>90</xdr:row>
      <xdr:rowOff>47752</xdr:rowOff>
    </xdr:from>
    <xdr:to>
      <xdr:col>11</xdr:col>
      <xdr:colOff>501651</xdr:colOff>
      <xdr:row>106</xdr:row>
      <xdr:rowOff>63686</xdr:rowOff>
    </xdr:to>
    <xdr:pic>
      <xdr:nvPicPr>
        <xdr:cNvPr id="11" name="Picture 10">
          <a:extLst>
            <a:ext uri="{FF2B5EF4-FFF2-40B4-BE49-F238E27FC236}">
              <a16:creationId xmlns:a16="http://schemas.microsoft.com/office/drawing/2014/main" id="{F73C031D-D37C-4D66-82CC-F393A0B6040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613151" y="16621252"/>
          <a:ext cx="4191000" cy="296233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514350</xdr:colOff>
      <xdr:row>110</xdr:row>
      <xdr:rowOff>127000</xdr:rowOff>
    </xdr:from>
    <xdr:to>
      <xdr:col>8</xdr:col>
      <xdr:colOff>514560</xdr:colOff>
      <xdr:row>125</xdr:row>
      <xdr:rowOff>25537</xdr:rowOff>
    </xdr:to>
    <xdr:pic>
      <xdr:nvPicPr>
        <xdr:cNvPr id="12" name="Picture 11">
          <a:extLst>
            <a:ext uri="{FF2B5EF4-FFF2-40B4-BE49-F238E27FC236}">
              <a16:creationId xmlns:a16="http://schemas.microsoft.com/office/drawing/2014/main" id="{AC1FEF90-9CB1-49FC-9AA9-3D44BDBCBC1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733550" y="20383500"/>
          <a:ext cx="4089610" cy="266078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222250</xdr:colOff>
      <xdr:row>132</xdr:row>
      <xdr:rowOff>19050</xdr:rowOff>
    </xdr:from>
    <xdr:to>
      <xdr:col>12</xdr:col>
      <xdr:colOff>374650</xdr:colOff>
      <xdr:row>151</xdr:row>
      <xdr:rowOff>82550</xdr:rowOff>
    </xdr:to>
    <xdr:sp macro="" textlink="">
      <xdr:nvSpPr>
        <xdr:cNvPr id="13" name="TextBox 12">
          <a:extLst>
            <a:ext uri="{FF2B5EF4-FFF2-40B4-BE49-F238E27FC236}">
              <a16:creationId xmlns:a16="http://schemas.microsoft.com/office/drawing/2014/main" id="{1B2A6FB6-EB0D-44ED-9F6C-8F12E08886C5}"/>
            </a:ext>
          </a:extLst>
        </xdr:cNvPr>
        <xdr:cNvSpPr txBox="1"/>
      </xdr:nvSpPr>
      <xdr:spPr>
        <a:xfrm>
          <a:off x="222250" y="24326850"/>
          <a:ext cx="8064500" cy="35623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Using hypothesis testing</a:t>
          </a:r>
        </a:p>
        <a:p>
          <a:r>
            <a:rPr lang="en-US" sz="1100"/>
            <a:t>involves the </a:t>
          </a:r>
          <a:r>
            <a:rPr lang="en-US" sz="1100" b="1">
              <a:solidFill>
                <a:srgbClr val="C00000"/>
              </a:solidFill>
            </a:rPr>
            <a:t>risk </a:t>
          </a:r>
          <a:r>
            <a:rPr lang="en-US" sz="1100"/>
            <a:t>of reaching </a:t>
          </a:r>
        </a:p>
        <a:p>
          <a:r>
            <a:rPr lang="en-US" sz="1100"/>
            <a:t>an incorrect conclusion. </a:t>
          </a:r>
        </a:p>
        <a:p>
          <a:endParaRPr lang="en-US" sz="1100"/>
        </a:p>
        <a:p>
          <a:endParaRPr lang="en-US" sz="1100"/>
        </a:p>
      </xdr:txBody>
    </xdr:sp>
    <xdr:clientData/>
  </xdr:twoCellAnchor>
  <xdr:twoCellAnchor editAs="oneCell">
    <xdr:from>
      <xdr:col>3</xdr:col>
      <xdr:colOff>381000</xdr:colOff>
      <xdr:row>133</xdr:row>
      <xdr:rowOff>6464</xdr:rowOff>
    </xdr:from>
    <xdr:to>
      <xdr:col>9</xdr:col>
      <xdr:colOff>107950</xdr:colOff>
      <xdr:row>150</xdr:row>
      <xdr:rowOff>25585</xdr:rowOff>
    </xdr:to>
    <xdr:pic>
      <xdr:nvPicPr>
        <xdr:cNvPr id="14" name="Picture 13">
          <a:extLst>
            <a:ext uri="{FF2B5EF4-FFF2-40B4-BE49-F238E27FC236}">
              <a16:creationId xmlns:a16="http://schemas.microsoft.com/office/drawing/2014/main" id="{646F6FCD-5668-46E1-8AA5-070C1E3A0ECE}"/>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209800" y="24498414"/>
          <a:ext cx="3981450" cy="314967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431800</xdr:colOff>
      <xdr:row>133</xdr:row>
      <xdr:rowOff>133350</xdr:rowOff>
    </xdr:from>
    <xdr:to>
      <xdr:col>17</xdr:col>
      <xdr:colOff>546325</xdr:colOff>
      <xdr:row>147</xdr:row>
      <xdr:rowOff>139833</xdr:rowOff>
    </xdr:to>
    <xdr:pic>
      <xdr:nvPicPr>
        <xdr:cNvPr id="15" name="Picture 14">
          <a:extLst>
            <a:ext uri="{FF2B5EF4-FFF2-40B4-BE49-F238E27FC236}">
              <a16:creationId xmlns:a16="http://schemas.microsoft.com/office/drawing/2014/main" id="{2B289C62-06D3-4B38-8D3D-43FEEB0BDF8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7124700" y="24625300"/>
          <a:ext cx="4381725" cy="2584583"/>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241300</xdr:colOff>
      <xdr:row>151</xdr:row>
      <xdr:rowOff>171450</xdr:rowOff>
    </xdr:from>
    <xdr:to>
      <xdr:col>12</xdr:col>
      <xdr:colOff>381000</xdr:colOff>
      <xdr:row>172</xdr:row>
      <xdr:rowOff>63500</xdr:rowOff>
    </xdr:to>
    <xdr:sp macro="" textlink="">
      <xdr:nvSpPr>
        <xdr:cNvPr id="16" name="TextBox 15">
          <a:extLst>
            <a:ext uri="{FF2B5EF4-FFF2-40B4-BE49-F238E27FC236}">
              <a16:creationId xmlns:a16="http://schemas.microsoft.com/office/drawing/2014/main" id="{8ADC015B-1D92-4FFC-A198-506C626EB497}"/>
            </a:ext>
          </a:extLst>
        </xdr:cNvPr>
        <xdr:cNvSpPr txBox="1"/>
      </xdr:nvSpPr>
      <xdr:spPr>
        <a:xfrm>
          <a:off x="241300" y="27978100"/>
          <a:ext cx="8051800" cy="37592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Traditionally, one </a:t>
          </a:r>
          <a:r>
            <a:rPr lang="en-US" sz="1100" b="1">
              <a:solidFill>
                <a:srgbClr val="C00000"/>
              </a:solidFill>
            </a:rPr>
            <a:t>controls the Type I error by determining the risk level, </a:t>
          </a:r>
          <a:r>
            <a:rPr lang="el-GR" sz="1100" b="1">
              <a:solidFill>
                <a:srgbClr val="C00000"/>
              </a:solidFill>
            </a:rPr>
            <a:t>α</a:t>
          </a:r>
          <a:r>
            <a:rPr lang="en-US" sz="1100">
              <a:solidFill>
                <a:srgbClr val="C00000"/>
              </a:solidFill>
            </a:rPr>
            <a:t>, </a:t>
          </a:r>
          <a:r>
            <a:rPr lang="en-US" sz="1100"/>
            <a:t>that one is willing to have of rejecting the null hypothesis when it is true. </a:t>
          </a:r>
        </a:p>
        <a:p>
          <a:endParaRPr lang="en-US" sz="1100"/>
        </a:p>
        <a:p>
          <a:r>
            <a:rPr lang="en-US" sz="1100"/>
            <a:t>This risk, or probability, of committing a Type I error is known </a:t>
          </a:r>
          <a:r>
            <a:rPr lang="en-US" sz="1100">
              <a:solidFill>
                <a:sysClr val="windowText" lastClr="000000"/>
              </a:solidFill>
            </a:rPr>
            <a:t>as </a:t>
          </a:r>
          <a:r>
            <a:rPr lang="en-US" sz="1100" b="0">
              <a:solidFill>
                <a:sysClr val="windowText" lastClr="000000"/>
              </a:solidFill>
            </a:rPr>
            <a:t>the </a:t>
          </a:r>
          <a:r>
            <a:rPr lang="en-US" sz="1100" b="1">
              <a:solidFill>
                <a:srgbClr val="C00000"/>
              </a:solidFill>
            </a:rPr>
            <a:t>level of significance (</a:t>
          </a:r>
          <a:r>
            <a:rPr lang="el-GR" sz="1100" b="1">
              <a:solidFill>
                <a:srgbClr val="C00000"/>
              </a:solidFill>
              <a:effectLst/>
              <a:latin typeface="+mn-lt"/>
              <a:ea typeface="+mn-ea"/>
              <a:cs typeface="+mn-cs"/>
            </a:rPr>
            <a:t>α</a:t>
          </a:r>
          <a:r>
            <a:rPr lang="en-US" sz="1100" b="1">
              <a:solidFill>
                <a:srgbClr val="C00000"/>
              </a:solidFill>
            </a:rPr>
            <a:t>). </a:t>
          </a:r>
        </a:p>
        <a:p>
          <a:endParaRPr lang="en-US" sz="1100" b="1">
            <a:solidFill>
              <a:srgbClr val="C00000"/>
            </a:solidFill>
          </a:endParaRPr>
        </a:p>
        <a:p>
          <a:r>
            <a:rPr lang="en-US" sz="1100"/>
            <a:t>Because one specifies the level of significance before one performs a hypothesis test, one directly controls the risk of committing a Type I error. </a:t>
          </a:r>
        </a:p>
        <a:p>
          <a:endParaRPr lang="en-US" sz="1100"/>
        </a:p>
        <a:p>
          <a:r>
            <a:rPr lang="en-US" sz="1100"/>
            <a:t>Choosing the risk level for making a Type I error depends on the cost of making a Type I</a:t>
          </a:r>
          <a:r>
            <a:rPr lang="en-US" sz="1100" baseline="0"/>
            <a:t> </a:t>
          </a:r>
          <a:r>
            <a:rPr lang="en-US" sz="1100"/>
            <a:t>error, with risk levels of 0.01, 0.05, or 0.10, being the most common choices. </a:t>
          </a:r>
        </a:p>
        <a:p>
          <a:endParaRPr lang="en-US" sz="1100"/>
        </a:p>
        <a:p>
          <a:r>
            <a:rPr lang="en-US" sz="1100"/>
            <a:t>After one specifies the value for </a:t>
          </a:r>
          <a:r>
            <a:rPr lang="el-GR" sz="1100" b="0">
              <a:solidFill>
                <a:schemeClr val="dk1"/>
              </a:solidFill>
              <a:effectLst/>
              <a:latin typeface="+mn-lt"/>
              <a:ea typeface="+mn-ea"/>
              <a:cs typeface="+mn-cs"/>
            </a:rPr>
            <a:t>α</a:t>
          </a:r>
          <a:r>
            <a:rPr lang="en-US" sz="1100"/>
            <a:t>, one can then determine the critical values that divide the rejection and nonrejection regions.</a:t>
          </a:r>
        </a:p>
        <a:p>
          <a:endParaRPr lang="en-US" sz="1100"/>
        </a:p>
        <a:p>
          <a:r>
            <a:rPr lang="en-US" sz="1100"/>
            <a:t>One knows the size of the rejection region because </a:t>
          </a:r>
          <a:r>
            <a:rPr lang="el-GR" sz="1100" b="1">
              <a:solidFill>
                <a:schemeClr val="dk1"/>
              </a:solidFill>
              <a:effectLst/>
              <a:latin typeface="+mn-lt"/>
              <a:ea typeface="+mn-ea"/>
              <a:cs typeface="+mn-cs"/>
            </a:rPr>
            <a:t>α</a:t>
          </a:r>
          <a:r>
            <a:rPr lang="en-US" sz="1100"/>
            <a:t> is the probability of rejection when the null hypothesis is true. From this, one can then determine the critical value or values that divide the rejection and nonrejection regions. </a:t>
          </a:r>
        </a:p>
        <a:p>
          <a:endParaRPr lang="en-US" sz="1100"/>
        </a:p>
        <a:p>
          <a:r>
            <a:rPr lang="en-US" sz="1100"/>
            <a:t>The probability of committing a Type II error is called the </a:t>
          </a:r>
          <a:r>
            <a:rPr lang="el-GR" sz="1100"/>
            <a:t>β</a:t>
          </a:r>
          <a:r>
            <a:rPr lang="en-US" sz="1100"/>
            <a:t> risk. This probability depends</a:t>
          </a:r>
          <a:r>
            <a:rPr lang="en-US" sz="1100" baseline="0"/>
            <a:t> </a:t>
          </a:r>
          <a:r>
            <a:rPr lang="en-US" sz="1100"/>
            <a:t>on the difference between the hypothesized and actual values of the population parameter. Unlike the Type I error, one cannot specify this risk. Because large differences are easier to find than small ones, if the difference between the hypothesized and actual values of the population parameter is large, then</a:t>
          </a:r>
          <a:r>
            <a:rPr lang="en-US" sz="1100" baseline="0"/>
            <a:t> </a:t>
          </a:r>
          <a:r>
            <a:rPr lang="el-GR" sz="1100" baseline="0"/>
            <a:t>β</a:t>
          </a:r>
          <a:r>
            <a:rPr lang="en-US" sz="1100"/>
            <a:t> is small.  One way to reduce the probability of making a Type II error is by increasing the sample</a:t>
          </a:r>
        </a:p>
        <a:p>
          <a:r>
            <a:rPr lang="en-US" sz="1100"/>
            <a:t>size. </a:t>
          </a:r>
        </a:p>
      </xdr:txBody>
    </xdr:sp>
    <xdr:clientData/>
  </xdr:twoCellAnchor>
  <xdr:twoCellAnchor>
    <xdr:from>
      <xdr:col>0</xdr:col>
      <xdr:colOff>228600</xdr:colOff>
      <xdr:row>173</xdr:row>
      <xdr:rowOff>0</xdr:rowOff>
    </xdr:from>
    <xdr:to>
      <xdr:col>21</xdr:col>
      <xdr:colOff>6350</xdr:colOff>
      <xdr:row>180</xdr:row>
      <xdr:rowOff>165100</xdr:rowOff>
    </xdr:to>
    <xdr:sp macro="" textlink="">
      <xdr:nvSpPr>
        <xdr:cNvPr id="17" name="TextBox 16">
          <a:extLst>
            <a:ext uri="{FF2B5EF4-FFF2-40B4-BE49-F238E27FC236}">
              <a16:creationId xmlns:a16="http://schemas.microsoft.com/office/drawing/2014/main" id="{FDBC2929-A8E4-4FC5-BD7E-DA41FE644EB3}"/>
            </a:ext>
          </a:extLst>
        </xdr:cNvPr>
        <xdr:cNvSpPr txBox="1"/>
      </xdr:nvSpPr>
      <xdr:spPr>
        <a:xfrm>
          <a:off x="228600" y="31857950"/>
          <a:ext cx="13176250" cy="14541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NOW, to </a:t>
          </a:r>
          <a:r>
            <a:rPr lang="en-US" sz="1100" b="1">
              <a:solidFill>
                <a:srgbClr val="C00000"/>
              </a:solidFill>
            </a:rPr>
            <a:t>calculate</a:t>
          </a:r>
          <a:r>
            <a:rPr lang="en-US" sz="1100" b="1" baseline="0">
              <a:solidFill>
                <a:srgbClr val="C00000"/>
              </a:solidFill>
            </a:rPr>
            <a:t> the test-statistic.</a:t>
          </a:r>
        </a:p>
        <a:p>
          <a:endParaRPr lang="en-US" sz="1100"/>
        </a:p>
      </xdr:txBody>
    </xdr:sp>
    <xdr:clientData/>
  </xdr:twoCellAnchor>
  <xdr:twoCellAnchor editAs="oneCell">
    <xdr:from>
      <xdr:col>0</xdr:col>
      <xdr:colOff>330200</xdr:colOff>
      <xdr:row>174</xdr:row>
      <xdr:rowOff>120650</xdr:rowOff>
    </xdr:from>
    <xdr:to>
      <xdr:col>6</xdr:col>
      <xdr:colOff>54777</xdr:colOff>
      <xdr:row>189</xdr:row>
      <xdr:rowOff>101787</xdr:rowOff>
    </xdr:to>
    <xdr:pic>
      <xdr:nvPicPr>
        <xdr:cNvPr id="18" name="Picture 17">
          <a:extLst>
            <a:ext uri="{FF2B5EF4-FFF2-40B4-BE49-F238E27FC236}">
              <a16:creationId xmlns:a16="http://schemas.microsoft.com/office/drawing/2014/main" id="{E81C9E7D-2430-4EFA-8E1B-E5C953444AD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0200" y="32162750"/>
          <a:ext cx="3813977" cy="274338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57151</xdr:colOff>
      <xdr:row>174</xdr:row>
      <xdr:rowOff>133351</xdr:rowOff>
    </xdr:from>
    <xdr:to>
      <xdr:col>13</xdr:col>
      <xdr:colOff>25401</xdr:colOff>
      <xdr:row>189</xdr:row>
      <xdr:rowOff>116927</xdr:rowOff>
    </xdr:to>
    <xdr:pic>
      <xdr:nvPicPr>
        <xdr:cNvPr id="19" name="Picture 18">
          <a:extLst>
            <a:ext uri="{FF2B5EF4-FFF2-40B4-BE49-F238E27FC236}">
              <a16:creationId xmlns:a16="http://schemas.microsoft.com/office/drawing/2014/main" id="{E4EDC315-B790-4AA8-9184-23FCABD616E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756151" y="32175451"/>
          <a:ext cx="3790950" cy="274582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13</xdr:col>
      <xdr:colOff>355600</xdr:colOff>
      <xdr:row>174</xdr:row>
      <xdr:rowOff>169430</xdr:rowOff>
    </xdr:from>
    <xdr:to>
      <xdr:col>20</xdr:col>
      <xdr:colOff>204020</xdr:colOff>
      <xdr:row>189</xdr:row>
      <xdr:rowOff>114299</xdr:rowOff>
    </xdr:to>
    <xdr:pic>
      <xdr:nvPicPr>
        <xdr:cNvPr id="20" name="Picture 19">
          <a:extLst>
            <a:ext uri="{FF2B5EF4-FFF2-40B4-BE49-F238E27FC236}">
              <a16:creationId xmlns:a16="http://schemas.microsoft.com/office/drawing/2014/main" id="{DE6D7417-79CD-44A0-A76C-345009A3757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877300" y="32211530"/>
          <a:ext cx="4115620" cy="270711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342900</xdr:colOff>
      <xdr:row>193</xdr:row>
      <xdr:rowOff>128446</xdr:rowOff>
    </xdr:from>
    <xdr:to>
      <xdr:col>5</xdr:col>
      <xdr:colOff>590550</xdr:colOff>
      <xdr:row>208</xdr:row>
      <xdr:rowOff>139886</xdr:rowOff>
    </xdr:to>
    <xdr:pic>
      <xdr:nvPicPr>
        <xdr:cNvPr id="21" name="Picture 20">
          <a:extLst>
            <a:ext uri="{FF2B5EF4-FFF2-40B4-BE49-F238E27FC236}">
              <a16:creationId xmlns:a16="http://schemas.microsoft.com/office/drawing/2014/main" id="{495CBC53-4E82-403F-81EC-EDE621A1D102}"/>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42900" y="35669396"/>
          <a:ext cx="3727450" cy="277369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311151</xdr:colOff>
      <xdr:row>190</xdr:row>
      <xdr:rowOff>44450</xdr:rowOff>
    </xdr:from>
    <xdr:to>
      <xdr:col>3</xdr:col>
      <xdr:colOff>495301</xdr:colOff>
      <xdr:row>193</xdr:row>
      <xdr:rowOff>76200</xdr:rowOff>
    </xdr:to>
    <xdr:sp macro="" textlink="">
      <xdr:nvSpPr>
        <xdr:cNvPr id="22" name="Arrow: Down 21">
          <a:extLst>
            <a:ext uri="{FF2B5EF4-FFF2-40B4-BE49-F238E27FC236}">
              <a16:creationId xmlns:a16="http://schemas.microsoft.com/office/drawing/2014/main" id="{0636DD56-B49D-4405-B9ED-F037D4C75DD8}"/>
            </a:ext>
          </a:extLst>
        </xdr:cNvPr>
        <xdr:cNvSpPr/>
      </xdr:nvSpPr>
      <xdr:spPr>
        <a:xfrm>
          <a:off x="2139951" y="350329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342900</xdr:colOff>
      <xdr:row>213</xdr:row>
      <xdr:rowOff>44450</xdr:rowOff>
    </xdr:from>
    <xdr:to>
      <xdr:col>5</xdr:col>
      <xdr:colOff>598357</xdr:colOff>
      <xdr:row>226</xdr:row>
      <xdr:rowOff>177977</xdr:rowOff>
    </xdr:to>
    <xdr:pic>
      <xdr:nvPicPr>
        <xdr:cNvPr id="23" name="Picture 22">
          <a:extLst>
            <a:ext uri="{FF2B5EF4-FFF2-40B4-BE49-F238E27FC236}">
              <a16:creationId xmlns:a16="http://schemas.microsoft.com/office/drawing/2014/main" id="{9AF24694-483D-4BD8-900D-A60E214537D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42900" y="39268400"/>
          <a:ext cx="3735257" cy="252747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584201</xdr:colOff>
      <xdr:row>190</xdr:row>
      <xdr:rowOff>38100</xdr:rowOff>
    </xdr:from>
    <xdr:to>
      <xdr:col>10</xdr:col>
      <xdr:colOff>158751</xdr:colOff>
      <xdr:row>193</xdr:row>
      <xdr:rowOff>69850</xdr:rowOff>
    </xdr:to>
    <xdr:sp macro="" textlink="">
      <xdr:nvSpPr>
        <xdr:cNvPr id="24" name="Arrow: Down 23">
          <a:extLst>
            <a:ext uri="{FF2B5EF4-FFF2-40B4-BE49-F238E27FC236}">
              <a16:creationId xmlns:a16="http://schemas.microsoft.com/office/drawing/2014/main" id="{9A7A5121-7AA2-4936-BE8E-4256A5DB2D60}"/>
            </a:ext>
          </a:extLst>
        </xdr:cNvPr>
        <xdr:cNvSpPr/>
      </xdr:nvSpPr>
      <xdr:spPr>
        <a:xfrm>
          <a:off x="6667501" y="350266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158751</xdr:colOff>
      <xdr:row>190</xdr:row>
      <xdr:rowOff>25400</xdr:rowOff>
    </xdr:from>
    <xdr:to>
      <xdr:col>17</xdr:col>
      <xdr:colOff>342901</xdr:colOff>
      <xdr:row>193</xdr:row>
      <xdr:rowOff>57150</xdr:rowOff>
    </xdr:to>
    <xdr:sp macro="" textlink="">
      <xdr:nvSpPr>
        <xdr:cNvPr id="25" name="Arrow: Down 24">
          <a:extLst>
            <a:ext uri="{FF2B5EF4-FFF2-40B4-BE49-F238E27FC236}">
              <a16:creationId xmlns:a16="http://schemas.microsoft.com/office/drawing/2014/main" id="{D1E8137C-B296-4F03-BCB4-75C6A1F30519}"/>
            </a:ext>
          </a:extLst>
        </xdr:cNvPr>
        <xdr:cNvSpPr/>
      </xdr:nvSpPr>
      <xdr:spPr>
        <a:xfrm>
          <a:off x="11118851" y="350139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317500</xdr:colOff>
      <xdr:row>209</xdr:row>
      <xdr:rowOff>63500</xdr:rowOff>
    </xdr:from>
    <xdr:to>
      <xdr:col>3</xdr:col>
      <xdr:colOff>501650</xdr:colOff>
      <xdr:row>212</xdr:row>
      <xdr:rowOff>95250</xdr:rowOff>
    </xdr:to>
    <xdr:sp macro="" textlink="">
      <xdr:nvSpPr>
        <xdr:cNvPr id="26" name="Arrow: Down 25">
          <a:extLst>
            <a:ext uri="{FF2B5EF4-FFF2-40B4-BE49-F238E27FC236}">
              <a16:creationId xmlns:a16="http://schemas.microsoft.com/office/drawing/2014/main" id="{D42DE2B5-5BFB-4487-A564-23374618570D}"/>
            </a:ext>
          </a:extLst>
        </xdr:cNvPr>
        <xdr:cNvSpPr/>
      </xdr:nvSpPr>
      <xdr:spPr>
        <a:xfrm>
          <a:off x="2146300" y="385508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336550</xdr:colOff>
      <xdr:row>231</xdr:row>
      <xdr:rowOff>69850</xdr:rowOff>
    </xdr:from>
    <xdr:to>
      <xdr:col>5</xdr:col>
      <xdr:colOff>590821</xdr:colOff>
      <xdr:row>243</xdr:row>
      <xdr:rowOff>152549</xdr:rowOff>
    </xdr:to>
    <xdr:pic>
      <xdr:nvPicPr>
        <xdr:cNvPr id="27" name="Picture 26">
          <a:extLst>
            <a:ext uri="{FF2B5EF4-FFF2-40B4-BE49-F238E27FC236}">
              <a16:creationId xmlns:a16="http://schemas.microsoft.com/office/drawing/2014/main" id="{2822522E-7BBD-45CB-8AE1-CF18FC34BC0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36550" y="42608500"/>
          <a:ext cx="3734071" cy="229249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368300</xdr:colOff>
      <xdr:row>248</xdr:row>
      <xdr:rowOff>88900</xdr:rowOff>
    </xdr:from>
    <xdr:to>
      <xdr:col>5</xdr:col>
      <xdr:colOff>561387</xdr:colOff>
      <xdr:row>262</xdr:row>
      <xdr:rowOff>127171</xdr:rowOff>
    </xdr:to>
    <xdr:pic>
      <xdr:nvPicPr>
        <xdr:cNvPr id="28" name="Picture 27">
          <a:extLst>
            <a:ext uri="{FF2B5EF4-FFF2-40B4-BE49-F238E27FC236}">
              <a16:creationId xmlns:a16="http://schemas.microsoft.com/office/drawing/2014/main" id="{03734129-6E1A-449C-9782-95B5FB647024}"/>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68300" y="45758100"/>
          <a:ext cx="3672887" cy="261637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203200</xdr:colOff>
      <xdr:row>227</xdr:row>
      <xdr:rowOff>114300</xdr:rowOff>
    </xdr:from>
    <xdr:to>
      <xdr:col>3</xdr:col>
      <xdr:colOff>387350</xdr:colOff>
      <xdr:row>230</xdr:row>
      <xdr:rowOff>146050</xdr:rowOff>
    </xdr:to>
    <xdr:sp macro="" textlink="">
      <xdr:nvSpPr>
        <xdr:cNvPr id="29" name="Arrow: Down 28">
          <a:extLst>
            <a:ext uri="{FF2B5EF4-FFF2-40B4-BE49-F238E27FC236}">
              <a16:creationId xmlns:a16="http://schemas.microsoft.com/office/drawing/2014/main" id="{9008BD88-FAA0-4C63-9C00-977F5D15E049}"/>
            </a:ext>
          </a:extLst>
        </xdr:cNvPr>
        <xdr:cNvSpPr/>
      </xdr:nvSpPr>
      <xdr:spPr>
        <a:xfrm>
          <a:off x="2032000" y="419163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228600</xdr:colOff>
      <xdr:row>245</xdr:row>
      <xdr:rowOff>0</xdr:rowOff>
    </xdr:from>
    <xdr:to>
      <xdr:col>3</xdr:col>
      <xdr:colOff>412750</xdr:colOff>
      <xdr:row>248</xdr:row>
      <xdr:rowOff>31750</xdr:rowOff>
    </xdr:to>
    <xdr:sp macro="" textlink="">
      <xdr:nvSpPr>
        <xdr:cNvPr id="30" name="Arrow: Down 29">
          <a:extLst>
            <a:ext uri="{FF2B5EF4-FFF2-40B4-BE49-F238E27FC236}">
              <a16:creationId xmlns:a16="http://schemas.microsoft.com/office/drawing/2014/main" id="{5144AB71-0598-4E23-ADA4-64FF423CE9D2}"/>
            </a:ext>
          </a:extLst>
        </xdr:cNvPr>
        <xdr:cNvSpPr/>
      </xdr:nvSpPr>
      <xdr:spPr>
        <a:xfrm>
          <a:off x="2057400" y="451167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692150</xdr:colOff>
      <xdr:row>244</xdr:row>
      <xdr:rowOff>152400</xdr:rowOff>
    </xdr:from>
    <xdr:to>
      <xdr:col>8</xdr:col>
      <xdr:colOff>374650</xdr:colOff>
      <xdr:row>247</xdr:row>
      <xdr:rowOff>88900</xdr:rowOff>
    </xdr:to>
    <xdr:sp macro="" textlink="">
      <xdr:nvSpPr>
        <xdr:cNvPr id="31" name="TextBox 30">
          <a:extLst>
            <a:ext uri="{FF2B5EF4-FFF2-40B4-BE49-F238E27FC236}">
              <a16:creationId xmlns:a16="http://schemas.microsoft.com/office/drawing/2014/main" id="{A2841430-B86C-42E6-8346-458B6ADBF7A8}"/>
            </a:ext>
          </a:extLst>
        </xdr:cNvPr>
        <xdr:cNvSpPr txBox="1"/>
      </xdr:nvSpPr>
      <xdr:spPr>
        <a:xfrm>
          <a:off x="2520950" y="45085000"/>
          <a:ext cx="3162300" cy="4889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Final</a:t>
          </a:r>
          <a:r>
            <a:rPr lang="en-US" sz="1100" b="1" baseline="0">
              <a:solidFill>
                <a:srgbClr val="C00000"/>
              </a:solidFill>
            </a:rPr>
            <a:t> Step:  Interpret the results and reject/do not reject the null hypothesis.</a:t>
          </a:r>
          <a:endParaRPr lang="en-US" sz="1100" b="1">
            <a:solidFill>
              <a:srgbClr val="C00000"/>
            </a:solidFill>
          </a:endParaRPr>
        </a:p>
      </xdr:txBody>
    </xdr:sp>
    <xdr:clientData/>
  </xdr:twoCellAnchor>
  <xdr:twoCellAnchor editAs="oneCell">
    <xdr:from>
      <xdr:col>6</xdr:col>
      <xdr:colOff>565150</xdr:colOff>
      <xdr:row>193</xdr:row>
      <xdr:rowOff>177801</xdr:rowOff>
    </xdr:from>
    <xdr:to>
      <xdr:col>13</xdr:col>
      <xdr:colOff>54833</xdr:colOff>
      <xdr:row>208</xdr:row>
      <xdr:rowOff>25400</xdr:rowOff>
    </xdr:to>
    <xdr:pic>
      <xdr:nvPicPr>
        <xdr:cNvPr id="32" name="Picture 31">
          <a:extLst>
            <a:ext uri="{FF2B5EF4-FFF2-40B4-BE49-F238E27FC236}">
              <a16:creationId xmlns:a16="http://schemas.microsoft.com/office/drawing/2014/main" id="{526A2D73-F926-4E1B-A918-0A64AEF40BCB}"/>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4654550" y="35718751"/>
          <a:ext cx="3921983" cy="260984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508000</xdr:colOff>
      <xdr:row>208</xdr:row>
      <xdr:rowOff>165100</xdr:rowOff>
    </xdr:from>
    <xdr:to>
      <xdr:col>10</xdr:col>
      <xdr:colOff>82550</xdr:colOff>
      <xdr:row>212</xdr:row>
      <xdr:rowOff>12700</xdr:rowOff>
    </xdr:to>
    <xdr:sp macro="" textlink="">
      <xdr:nvSpPr>
        <xdr:cNvPr id="33" name="Arrow: Down 32">
          <a:extLst>
            <a:ext uri="{FF2B5EF4-FFF2-40B4-BE49-F238E27FC236}">
              <a16:creationId xmlns:a16="http://schemas.microsoft.com/office/drawing/2014/main" id="{9B9B77D4-F160-4A09-ACB2-5ACE0C9976B6}"/>
            </a:ext>
          </a:extLst>
        </xdr:cNvPr>
        <xdr:cNvSpPr/>
      </xdr:nvSpPr>
      <xdr:spPr>
        <a:xfrm>
          <a:off x="6591300" y="384683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1</xdr:colOff>
      <xdr:row>213</xdr:row>
      <xdr:rowOff>1</xdr:rowOff>
    </xdr:from>
    <xdr:to>
      <xdr:col>12</xdr:col>
      <xdr:colOff>463505</xdr:colOff>
      <xdr:row>227</xdr:row>
      <xdr:rowOff>6351</xdr:rowOff>
    </xdr:to>
    <xdr:pic>
      <xdr:nvPicPr>
        <xdr:cNvPr id="34" name="Picture 33">
          <a:extLst>
            <a:ext uri="{FF2B5EF4-FFF2-40B4-BE49-F238E27FC236}">
              <a16:creationId xmlns:a16="http://schemas.microsoft.com/office/drawing/2014/main" id="{55CD136C-03F0-44D8-B400-B868862F1283}"/>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4699001" y="39223951"/>
          <a:ext cx="3676604" cy="258445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381000</xdr:colOff>
      <xdr:row>227</xdr:row>
      <xdr:rowOff>107950</xdr:rowOff>
    </xdr:from>
    <xdr:to>
      <xdr:col>9</xdr:col>
      <xdr:colOff>565150</xdr:colOff>
      <xdr:row>230</xdr:row>
      <xdr:rowOff>139700</xdr:rowOff>
    </xdr:to>
    <xdr:sp macro="" textlink="">
      <xdr:nvSpPr>
        <xdr:cNvPr id="35" name="Arrow: Down 34">
          <a:extLst>
            <a:ext uri="{FF2B5EF4-FFF2-40B4-BE49-F238E27FC236}">
              <a16:creationId xmlns:a16="http://schemas.microsoft.com/office/drawing/2014/main" id="{D5EA4A77-337C-4E68-B20E-21AA95027A9B}"/>
            </a:ext>
          </a:extLst>
        </xdr:cNvPr>
        <xdr:cNvSpPr/>
      </xdr:nvSpPr>
      <xdr:spPr>
        <a:xfrm>
          <a:off x="6464300" y="419100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0</xdr:colOff>
      <xdr:row>231</xdr:row>
      <xdr:rowOff>0</xdr:rowOff>
    </xdr:from>
    <xdr:to>
      <xdr:col>13</xdr:col>
      <xdr:colOff>212381</xdr:colOff>
      <xdr:row>244</xdr:row>
      <xdr:rowOff>50799</xdr:rowOff>
    </xdr:to>
    <xdr:pic>
      <xdr:nvPicPr>
        <xdr:cNvPr id="36" name="Picture 35">
          <a:extLst>
            <a:ext uri="{FF2B5EF4-FFF2-40B4-BE49-F238E27FC236}">
              <a16:creationId xmlns:a16="http://schemas.microsoft.com/office/drawing/2014/main" id="{0B03AA56-1707-4E5D-A6A4-241976044A56}"/>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99000" y="42538650"/>
          <a:ext cx="4035081" cy="244474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234950</xdr:colOff>
      <xdr:row>248</xdr:row>
      <xdr:rowOff>88900</xdr:rowOff>
    </xdr:from>
    <xdr:to>
      <xdr:col>13</xdr:col>
      <xdr:colOff>85137</xdr:colOff>
      <xdr:row>262</xdr:row>
      <xdr:rowOff>127171</xdr:rowOff>
    </xdr:to>
    <xdr:pic>
      <xdr:nvPicPr>
        <xdr:cNvPr id="37" name="Picture 36">
          <a:extLst>
            <a:ext uri="{FF2B5EF4-FFF2-40B4-BE49-F238E27FC236}">
              <a16:creationId xmlns:a16="http://schemas.microsoft.com/office/drawing/2014/main" id="{000387DA-8E3F-4984-9D1E-1E50C0F539D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933950" y="45758100"/>
          <a:ext cx="3672887" cy="261637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10</xdr:col>
      <xdr:colOff>25400</xdr:colOff>
      <xdr:row>244</xdr:row>
      <xdr:rowOff>171450</xdr:rowOff>
    </xdr:from>
    <xdr:to>
      <xdr:col>10</xdr:col>
      <xdr:colOff>209550</xdr:colOff>
      <xdr:row>248</xdr:row>
      <xdr:rowOff>19050</xdr:rowOff>
    </xdr:to>
    <xdr:sp macro="" textlink="">
      <xdr:nvSpPr>
        <xdr:cNvPr id="38" name="Arrow: Down 37">
          <a:extLst>
            <a:ext uri="{FF2B5EF4-FFF2-40B4-BE49-F238E27FC236}">
              <a16:creationId xmlns:a16="http://schemas.microsoft.com/office/drawing/2014/main" id="{1AA73901-4BE5-405C-8D15-D74587B63704}"/>
            </a:ext>
          </a:extLst>
        </xdr:cNvPr>
        <xdr:cNvSpPr/>
      </xdr:nvSpPr>
      <xdr:spPr>
        <a:xfrm>
          <a:off x="6718300" y="451040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0</xdr:colOff>
      <xdr:row>194</xdr:row>
      <xdr:rowOff>1</xdr:rowOff>
    </xdr:from>
    <xdr:to>
      <xdr:col>21</xdr:col>
      <xdr:colOff>164015</xdr:colOff>
      <xdr:row>207</xdr:row>
      <xdr:rowOff>139701</xdr:rowOff>
    </xdr:to>
    <xdr:pic>
      <xdr:nvPicPr>
        <xdr:cNvPr id="40" name="Picture 39">
          <a:extLst>
            <a:ext uri="{FF2B5EF4-FFF2-40B4-BE49-F238E27FC236}">
              <a16:creationId xmlns:a16="http://schemas.microsoft.com/office/drawing/2014/main" id="{5ADA8EAF-CD7C-4565-9323-211F0DEDB08C}"/>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9131300" y="35725101"/>
          <a:ext cx="4431215" cy="253365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17</xdr:col>
      <xdr:colOff>292100</xdr:colOff>
      <xdr:row>208</xdr:row>
      <xdr:rowOff>120650</xdr:rowOff>
    </xdr:from>
    <xdr:to>
      <xdr:col>17</xdr:col>
      <xdr:colOff>476250</xdr:colOff>
      <xdr:row>211</xdr:row>
      <xdr:rowOff>152400</xdr:rowOff>
    </xdr:to>
    <xdr:sp macro="" textlink="">
      <xdr:nvSpPr>
        <xdr:cNvPr id="41" name="Arrow: Down 40">
          <a:extLst>
            <a:ext uri="{FF2B5EF4-FFF2-40B4-BE49-F238E27FC236}">
              <a16:creationId xmlns:a16="http://schemas.microsoft.com/office/drawing/2014/main" id="{9FD5B260-8DC8-417E-A2E5-2CB189484AB6}"/>
            </a:ext>
          </a:extLst>
        </xdr:cNvPr>
        <xdr:cNvSpPr/>
      </xdr:nvSpPr>
      <xdr:spPr>
        <a:xfrm>
          <a:off x="11252200" y="384238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222250</xdr:colOff>
      <xdr:row>212</xdr:row>
      <xdr:rowOff>171450</xdr:rowOff>
    </xdr:from>
    <xdr:to>
      <xdr:col>21</xdr:col>
      <xdr:colOff>57149</xdr:colOff>
      <xdr:row>227</xdr:row>
      <xdr:rowOff>18027</xdr:rowOff>
    </xdr:to>
    <xdr:pic>
      <xdr:nvPicPr>
        <xdr:cNvPr id="43" name="Picture 42">
          <a:extLst>
            <a:ext uri="{FF2B5EF4-FFF2-40B4-BE49-F238E27FC236}">
              <a16:creationId xmlns:a16="http://schemas.microsoft.com/office/drawing/2014/main" id="{4C2B9A0A-0177-493B-91C4-EB8D24A94C7D}"/>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9353550" y="39211250"/>
          <a:ext cx="4102099" cy="260882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17</xdr:col>
      <xdr:colOff>247650</xdr:colOff>
      <xdr:row>227</xdr:row>
      <xdr:rowOff>114300</xdr:rowOff>
    </xdr:from>
    <xdr:to>
      <xdr:col>17</xdr:col>
      <xdr:colOff>431800</xdr:colOff>
      <xdr:row>230</xdr:row>
      <xdr:rowOff>146050</xdr:rowOff>
    </xdr:to>
    <xdr:sp macro="" textlink="">
      <xdr:nvSpPr>
        <xdr:cNvPr id="44" name="Arrow: Down 43">
          <a:extLst>
            <a:ext uri="{FF2B5EF4-FFF2-40B4-BE49-F238E27FC236}">
              <a16:creationId xmlns:a16="http://schemas.microsoft.com/office/drawing/2014/main" id="{D1CA4DA3-970B-4143-95D1-E2AE46120E59}"/>
            </a:ext>
          </a:extLst>
        </xdr:cNvPr>
        <xdr:cNvSpPr/>
      </xdr:nvSpPr>
      <xdr:spPr>
        <a:xfrm>
          <a:off x="11207750" y="419163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374650</xdr:colOff>
      <xdr:row>231</xdr:row>
      <xdr:rowOff>12700</xdr:rowOff>
    </xdr:from>
    <xdr:to>
      <xdr:col>20</xdr:col>
      <xdr:colOff>400050</xdr:colOff>
      <xdr:row>244</xdr:row>
      <xdr:rowOff>94138</xdr:rowOff>
    </xdr:to>
    <xdr:pic>
      <xdr:nvPicPr>
        <xdr:cNvPr id="46" name="Picture 45">
          <a:extLst>
            <a:ext uri="{FF2B5EF4-FFF2-40B4-BE49-F238E27FC236}">
              <a16:creationId xmlns:a16="http://schemas.microsoft.com/office/drawing/2014/main" id="{1B1BEBCC-289A-4CCE-B598-87571BA3CAC8}"/>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505950" y="42551350"/>
          <a:ext cx="3683000" cy="2475388"/>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17</xdr:col>
      <xdr:colOff>298450</xdr:colOff>
      <xdr:row>244</xdr:row>
      <xdr:rowOff>171450</xdr:rowOff>
    </xdr:from>
    <xdr:to>
      <xdr:col>17</xdr:col>
      <xdr:colOff>482600</xdr:colOff>
      <xdr:row>248</xdr:row>
      <xdr:rowOff>19050</xdr:rowOff>
    </xdr:to>
    <xdr:sp macro="" textlink="">
      <xdr:nvSpPr>
        <xdr:cNvPr id="47" name="Arrow: Down 46">
          <a:extLst>
            <a:ext uri="{FF2B5EF4-FFF2-40B4-BE49-F238E27FC236}">
              <a16:creationId xmlns:a16="http://schemas.microsoft.com/office/drawing/2014/main" id="{4E33605A-6248-40B2-A86A-BDC9D29ABF89}"/>
            </a:ext>
          </a:extLst>
        </xdr:cNvPr>
        <xdr:cNvSpPr/>
      </xdr:nvSpPr>
      <xdr:spPr>
        <a:xfrm>
          <a:off x="11258550" y="451040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304800</xdr:colOff>
      <xdr:row>248</xdr:row>
      <xdr:rowOff>19051</xdr:rowOff>
    </xdr:from>
    <xdr:to>
      <xdr:col>21</xdr:col>
      <xdr:colOff>38100</xdr:colOff>
      <xdr:row>262</xdr:row>
      <xdr:rowOff>160005</xdr:rowOff>
    </xdr:to>
    <xdr:pic>
      <xdr:nvPicPr>
        <xdr:cNvPr id="49" name="Picture 48">
          <a:extLst>
            <a:ext uri="{FF2B5EF4-FFF2-40B4-BE49-F238E27FC236}">
              <a16:creationId xmlns:a16="http://schemas.microsoft.com/office/drawing/2014/main" id="{20C58E05-70CC-474E-B573-56FF60F36AB1}"/>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436100" y="45688251"/>
          <a:ext cx="4000500" cy="2719054"/>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63500</xdr:colOff>
      <xdr:row>0</xdr:row>
      <xdr:rowOff>44450</xdr:rowOff>
    </xdr:from>
    <xdr:to>
      <xdr:col>12</xdr:col>
      <xdr:colOff>317500</xdr:colOff>
      <xdr:row>12</xdr:row>
      <xdr:rowOff>19050</xdr:rowOff>
    </xdr:to>
    <xdr:sp macro="" textlink="">
      <xdr:nvSpPr>
        <xdr:cNvPr id="2" name="TextBox 1">
          <a:extLst>
            <a:ext uri="{FF2B5EF4-FFF2-40B4-BE49-F238E27FC236}">
              <a16:creationId xmlns:a16="http://schemas.microsoft.com/office/drawing/2014/main" id="{6765BB26-B190-4618-BA83-F94A88F85E29}"/>
            </a:ext>
          </a:extLst>
        </xdr:cNvPr>
        <xdr:cNvSpPr txBox="1"/>
      </xdr:nvSpPr>
      <xdr:spPr>
        <a:xfrm>
          <a:off x="63500" y="44450"/>
          <a:ext cx="8166100" cy="21844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600" b="1"/>
            <a:t>Fundamentals of Hypothesis Testing</a:t>
          </a:r>
        </a:p>
        <a:p>
          <a:endParaRPr lang="en-US" sz="1100"/>
        </a:p>
        <a:p>
          <a:r>
            <a:rPr lang="en-US" sz="1100" b="1">
              <a:solidFill>
                <a:srgbClr val="C00000"/>
              </a:solidFill>
            </a:rPr>
            <a:t>Hypothesis testing </a:t>
          </a:r>
          <a:r>
            <a:rPr lang="en-US" sz="1100"/>
            <a:t>analyzes differences between a sample statistic and the results one would expect if a null hypothesis was true. In doing so, hypothesis testing enables one to make inferences about a population parameter that are based on the sample statistic examined by the hypothesis test. </a:t>
          </a:r>
        </a:p>
        <a:p>
          <a:endParaRPr lang="en-US" sz="1100"/>
        </a:p>
        <a:p>
          <a:r>
            <a:rPr lang="en-US" sz="1100" b="1">
              <a:solidFill>
                <a:srgbClr val="C00000"/>
              </a:solidFill>
            </a:rPr>
            <a:t>Examples of such Inferences</a:t>
          </a:r>
        </a:p>
        <a:p>
          <a:endParaRPr lang="en-US" sz="1100"/>
        </a:p>
        <a:p>
          <a:r>
            <a:rPr lang="en-US" sz="1100"/>
            <a:t>• the mean weight of the cereal boxes in a sample is a value consistent with what you would expect if the mean of the entire population of cereal boxes were 368 grams </a:t>
          </a:r>
        </a:p>
        <a:p>
          <a:r>
            <a:rPr lang="en-US" sz="1100"/>
            <a:t>• the population mean is not equal to 368 grams because the sample mean is significantly different from 368 gram</a:t>
          </a:r>
        </a:p>
      </xdr:txBody>
    </xdr:sp>
    <xdr:clientData/>
  </xdr:twoCellAnchor>
  <xdr:twoCellAnchor>
    <xdr:from>
      <xdr:col>0</xdr:col>
      <xdr:colOff>69850</xdr:colOff>
      <xdr:row>12</xdr:row>
      <xdr:rowOff>165100</xdr:rowOff>
    </xdr:from>
    <xdr:to>
      <xdr:col>12</xdr:col>
      <xdr:colOff>323850</xdr:colOff>
      <xdr:row>28</xdr:row>
      <xdr:rowOff>82550</xdr:rowOff>
    </xdr:to>
    <xdr:sp macro="" textlink="">
      <xdr:nvSpPr>
        <xdr:cNvPr id="3" name="TextBox 2">
          <a:extLst>
            <a:ext uri="{FF2B5EF4-FFF2-40B4-BE49-F238E27FC236}">
              <a16:creationId xmlns:a16="http://schemas.microsoft.com/office/drawing/2014/main" id="{7161D872-D41C-40F6-8321-71942FC72ED3}"/>
            </a:ext>
          </a:extLst>
        </xdr:cNvPr>
        <xdr:cNvSpPr txBox="1"/>
      </xdr:nvSpPr>
      <xdr:spPr>
        <a:xfrm>
          <a:off x="69850" y="2374900"/>
          <a:ext cx="8166100" cy="28638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Step 1:</a:t>
          </a:r>
          <a:r>
            <a:rPr lang="en-US" sz="1100" b="1"/>
            <a:t>  </a:t>
          </a:r>
          <a:r>
            <a:rPr lang="en-US" sz="1100" b="1">
              <a:solidFill>
                <a:srgbClr val="C00000"/>
              </a:solidFill>
            </a:rPr>
            <a:t>Formulate a null (</a:t>
          </a:r>
          <a:r>
            <a:rPr lang="en-US" sz="1100" b="1">
              <a:solidFill>
                <a:srgbClr val="C00000"/>
              </a:solidFill>
              <a:effectLst/>
              <a:latin typeface="+mn-lt"/>
              <a:ea typeface="+mn-ea"/>
              <a:cs typeface="+mn-cs"/>
            </a:rPr>
            <a:t>H</a:t>
          </a:r>
          <a:r>
            <a:rPr lang="en-US" sz="1100" b="1" baseline="-25000">
              <a:solidFill>
                <a:srgbClr val="C00000"/>
              </a:solidFill>
              <a:effectLst/>
              <a:latin typeface="+mn-lt"/>
              <a:ea typeface="+mn-ea"/>
              <a:cs typeface="+mn-cs"/>
            </a:rPr>
            <a:t>0</a:t>
          </a:r>
          <a:r>
            <a:rPr lang="en-US" sz="1100" b="1">
              <a:solidFill>
                <a:srgbClr val="C00000"/>
              </a:solidFill>
              <a:effectLst/>
              <a:latin typeface="+mn-lt"/>
              <a:ea typeface="+mn-ea"/>
              <a:cs typeface="+mn-cs"/>
            </a:rPr>
            <a:t>)</a:t>
          </a:r>
          <a:r>
            <a:rPr lang="en-US" sz="1100" b="1">
              <a:solidFill>
                <a:srgbClr val="C00000"/>
              </a:solidFill>
            </a:rPr>
            <a:t> and alternate (H</a:t>
          </a:r>
          <a:r>
            <a:rPr lang="en-US" sz="1100" b="1" baseline="-25000">
              <a:solidFill>
                <a:srgbClr val="C00000"/>
              </a:solidFill>
            </a:rPr>
            <a:t>1</a:t>
          </a:r>
          <a:r>
            <a:rPr lang="en-US" sz="1100" b="1">
              <a:solidFill>
                <a:srgbClr val="C00000"/>
              </a:solidFill>
            </a:rPr>
            <a:t>) hypothesis.</a:t>
          </a:r>
        </a:p>
        <a:p>
          <a:endParaRPr lang="en-US" sz="1100"/>
        </a:p>
        <a:p>
          <a:r>
            <a:rPr lang="en-US" sz="1100"/>
            <a:t>The null hypothesis, represented by the symbol </a:t>
          </a: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0</a:t>
          </a:r>
          <a:r>
            <a:rPr lang="en-US" sz="1100"/>
            <a:t>, often states a status quo case.  (uses =, &lt;=, &gt;= )</a:t>
          </a:r>
        </a:p>
        <a:p>
          <a:endParaRPr lang="en-US" sz="1100"/>
        </a:p>
        <a:p>
          <a:r>
            <a:rPr lang="en-US" sz="1100"/>
            <a:t>The alternative hypothesis, represented by the symbol </a:t>
          </a: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1</a:t>
          </a:r>
          <a:r>
            <a:rPr lang="en-US" sz="1100"/>
            <a:t>, states a claim that is con-trary to the null hypothesis. (uses &lt;, &gt;, ≠)</a:t>
          </a:r>
        </a:p>
        <a:p>
          <a:endParaRPr lang="en-US" sz="1100"/>
        </a:p>
        <a:p>
          <a:r>
            <a:rPr lang="en-US" sz="1100"/>
            <a:t>Hypothesis testing reaches conclusions about parameters, not statistics.</a:t>
          </a:r>
        </a:p>
        <a:p>
          <a:endParaRPr lang="en-US" sz="1100"/>
        </a:p>
        <a:p>
          <a:r>
            <a:rPr lang="en-US" sz="1100"/>
            <a:t>A pair of null and alternative hypotheses are always mutually exclusive—only one of them</a:t>
          </a:r>
          <a:r>
            <a:rPr lang="en-US" sz="1100" baseline="0"/>
            <a:t> </a:t>
          </a:r>
          <a:r>
            <a:rPr lang="en-US" sz="1100"/>
            <a:t>can be true.</a:t>
          </a:r>
        </a:p>
        <a:p>
          <a:endParaRPr lang="en-US" sz="1100"/>
        </a:p>
        <a:p>
          <a:r>
            <a:rPr lang="en-US" sz="1100"/>
            <a:t>Example:		</a:t>
          </a:r>
          <a:r>
            <a:rPr lang="en-US" sz="1100">
              <a:solidFill>
                <a:schemeClr val="dk1"/>
              </a:solidFill>
              <a:effectLst/>
              <a:latin typeface="+mn-lt"/>
              <a:ea typeface="+mn-ea"/>
              <a:cs typeface="+mn-cs"/>
            </a:rPr>
            <a:t>Example:</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0</a:t>
          </a:r>
          <a:r>
            <a:rPr lang="en-US" sz="1100">
              <a:solidFill>
                <a:schemeClr val="dk1"/>
              </a:solidFill>
              <a:effectLst/>
              <a:latin typeface="+mn-lt"/>
              <a:ea typeface="+mn-ea"/>
              <a:cs typeface="+mn-cs"/>
            </a:rPr>
            <a:t>:  µ = 368		H</a:t>
          </a:r>
          <a:r>
            <a:rPr lang="en-US" sz="1100" baseline="-25000">
              <a:solidFill>
                <a:schemeClr val="dk1"/>
              </a:solidFill>
              <a:effectLst/>
              <a:latin typeface="+mn-lt"/>
              <a:ea typeface="+mn-ea"/>
              <a:cs typeface="+mn-cs"/>
            </a:rPr>
            <a:t>0</a:t>
          </a:r>
          <a:r>
            <a:rPr lang="en-US" sz="1100">
              <a:solidFill>
                <a:schemeClr val="dk1"/>
              </a:solidFill>
              <a:effectLst/>
              <a:latin typeface="+mn-lt"/>
              <a:ea typeface="+mn-ea"/>
              <a:cs typeface="+mn-cs"/>
            </a:rPr>
            <a:t>:  p</a:t>
          </a:r>
          <a:r>
            <a:rPr lang="en-US" sz="1100" baseline="0">
              <a:solidFill>
                <a:schemeClr val="dk1"/>
              </a:solidFill>
              <a:effectLst/>
              <a:latin typeface="+mn-lt"/>
              <a:ea typeface="+mn-ea"/>
              <a:cs typeface="+mn-cs"/>
            </a:rPr>
            <a:t> &lt;= 0.68</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1</a:t>
          </a:r>
          <a:r>
            <a:rPr lang="en-US" sz="1100" baseline="0">
              <a:solidFill>
                <a:schemeClr val="dk1"/>
              </a:solidFill>
              <a:effectLst/>
              <a:latin typeface="+mn-lt"/>
              <a:ea typeface="+mn-ea"/>
              <a:cs typeface="+mn-cs"/>
            </a:rPr>
            <a:t>:  </a:t>
          </a:r>
          <a:r>
            <a:rPr lang="en-US" sz="1100">
              <a:solidFill>
                <a:schemeClr val="dk1"/>
              </a:solidFill>
              <a:effectLst/>
              <a:latin typeface="+mn-lt"/>
              <a:ea typeface="+mn-ea"/>
              <a:cs typeface="+mn-cs"/>
            </a:rPr>
            <a:t>µ ≠ 368		H</a:t>
          </a:r>
          <a:r>
            <a:rPr lang="en-US" sz="1100" baseline="-25000">
              <a:solidFill>
                <a:schemeClr val="dk1"/>
              </a:solidFill>
              <a:effectLst/>
              <a:latin typeface="+mn-lt"/>
              <a:ea typeface="+mn-ea"/>
              <a:cs typeface="+mn-cs"/>
            </a:rPr>
            <a:t>1</a:t>
          </a:r>
          <a:r>
            <a:rPr lang="en-US" sz="1100" baseline="0">
              <a:solidFill>
                <a:schemeClr val="dk1"/>
              </a:solidFill>
              <a:effectLst/>
              <a:latin typeface="+mn-lt"/>
              <a:ea typeface="+mn-ea"/>
              <a:cs typeface="+mn-cs"/>
            </a:rPr>
            <a:t>:  p &gt;</a:t>
          </a:r>
          <a:r>
            <a:rPr lang="en-US" sz="1100">
              <a:solidFill>
                <a:schemeClr val="dk1"/>
              </a:solidFill>
              <a:effectLst/>
              <a:latin typeface="+mn-lt"/>
              <a:ea typeface="+mn-ea"/>
              <a:cs typeface="+mn-cs"/>
            </a:rPr>
            <a:t> 0.68</a:t>
          </a:r>
          <a:endParaRPr lang="en-US">
            <a:effectLst/>
          </a:endParaRPr>
        </a:p>
        <a:p>
          <a:endParaRPr lang="en-US" sz="1100">
            <a:solidFill>
              <a:schemeClr val="dk1"/>
            </a:solidFill>
            <a:effectLst/>
            <a:latin typeface="+mn-lt"/>
            <a:ea typeface="+mn-ea"/>
            <a:cs typeface="+mn-cs"/>
          </a:endParaRPr>
        </a:p>
        <a:p>
          <a:r>
            <a:rPr lang="en-US" sz="1100"/>
            <a:t>Note that the null and alternative hypotheses are always stated in terms of the population parameter because a hypothesis test always examines a sample statistic. </a:t>
          </a:r>
        </a:p>
      </xdr:txBody>
    </xdr:sp>
    <xdr:clientData/>
  </xdr:twoCellAnchor>
  <xdr:twoCellAnchor>
    <xdr:from>
      <xdr:col>0</xdr:col>
      <xdr:colOff>114300</xdr:colOff>
      <xdr:row>29</xdr:row>
      <xdr:rowOff>44450</xdr:rowOff>
    </xdr:from>
    <xdr:to>
      <xdr:col>12</xdr:col>
      <xdr:colOff>304800</xdr:colOff>
      <xdr:row>48</xdr:row>
      <xdr:rowOff>25400</xdr:rowOff>
    </xdr:to>
    <xdr:sp macro="" textlink="">
      <xdr:nvSpPr>
        <xdr:cNvPr id="4" name="TextBox 3">
          <a:extLst>
            <a:ext uri="{FF2B5EF4-FFF2-40B4-BE49-F238E27FC236}">
              <a16:creationId xmlns:a16="http://schemas.microsoft.com/office/drawing/2014/main" id="{18A491FF-7C0C-4D40-A344-7B34D8C8520E}"/>
            </a:ext>
          </a:extLst>
        </xdr:cNvPr>
        <xdr:cNvSpPr txBox="1"/>
      </xdr:nvSpPr>
      <xdr:spPr>
        <a:xfrm>
          <a:off x="114300" y="5384800"/>
          <a:ext cx="8102600" cy="3479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IMPORTANT:</a:t>
          </a:r>
          <a:r>
            <a:rPr lang="en-US" sz="1100"/>
            <a:t>  Finding insufficient evidence causes one not to reject the null hypothesis. This does not mean that hypothesis testing can “prove” that the null hypothesis is true; hypothesis testing can only show that the results have failed to prove that the null hypothesis is false, an important distinction.</a:t>
          </a:r>
        </a:p>
        <a:p>
          <a:endParaRPr lang="en-US" sz="1100"/>
        </a:p>
        <a:p>
          <a:r>
            <a:rPr lang="en-US" sz="1100"/>
            <a:t>		</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						</a:t>
          </a:r>
          <a:r>
            <a:rPr lang="en-US" sz="1100" baseline="0"/>
            <a:t> &lt;-- or population proportion, p</a:t>
          </a:r>
          <a:endParaRPr lang="en-US" sz="1100"/>
        </a:p>
      </xdr:txBody>
    </xdr:sp>
    <xdr:clientData/>
  </xdr:twoCellAnchor>
  <xdr:twoCellAnchor editAs="oneCell">
    <xdr:from>
      <xdr:col>2</xdr:col>
      <xdr:colOff>234950</xdr:colOff>
      <xdr:row>33</xdr:row>
      <xdr:rowOff>57150</xdr:rowOff>
    </xdr:from>
    <xdr:to>
      <xdr:col>8</xdr:col>
      <xdr:colOff>277284</xdr:colOff>
      <xdr:row>47</xdr:row>
      <xdr:rowOff>120650</xdr:rowOff>
    </xdr:to>
    <xdr:pic>
      <xdr:nvPicPr>
        <xdr:cNvPr id="5" name="Picture 4">
          <a:extLst>
            <a:ext uri="{FF2B5EF4-FFF2-40B4-BE49-F238E27FC236}">
              <a16:creationId xmlns:a16="http://schemas.microsoft.com/office/drawing/2014/main" id="{AF25D118-C23E-4340-80F5-EDD3C598CA8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54150" y="6134100"/>
          <a:ext cx="4131734" cy="2641600"/>
        </a:xfrm>
        <a:prstGeom prst="rect">
          <a:avLst/>
        </a:prstGeom>
      </xdr:spPr>
    </xdr:pic>
    <xdr:clientData/>
  </xdr:twoCellAnchor>
  <xdr:twoCellAnchor editAs="oneCell">
    <xdr:from>
      <xdr:col>12</xdr:col>
      <xdr:colOff>412750</xdr:colOff>
      <xdr:row>32</xdr:row>
      <xdr:rowOff>139700</xdr:rowOff>
    </xdr:from>
    <xdr:to>
      <xdr:col>20</xdr:col>
      <xdr:colOff>159710</xdr:colOff>
      <xdr:row>42</xdr:row>
      <xdr:rowOff>127000</xdr:rowOff>
    </xdr:to>
    <xdr:pic>
      <xdr:nvPicPr>
        <xdr:cNvPr id="6" name="Picture 5">
          <a:extLst>
            <a:ext uri="{FF2B5EF4-FFF2-40B4-BE49-F238E27FC236}">
              <a16:creationId xmlns:a16="http://schemas.microsoft.com/office/drawing/2014/main" id="{4E96BDC4-00E3-4CD3-B8B3-C276BC6288B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324850" y="6032500"/>
          <a:ext cx="4623760" cy="1828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139700</xdr:colOff>
      <xdr:row>49</xdr:row>
      <xdr:rowOff>6350</xdr:rowOff>
    </xdr:from>
    <xdr:to>
      <xdr:col>12</xdr:col>
      <xdr:colOff>279400</xdr:colOff>
      <xdr:row>68</xdr:row>
      <xdr:rowOff>95250</xdr:rowOff>
    </xdr:to>
    <xdr:sp macro="" textlink="">
      <xdr:nvSpPr>
        <xdr:cNvPr id="7" name="TextBox 6">
          <a:extLst>
            <a:ext uri="{FF2B5EF4-FFF2-40B4-BE49-F238E27FC236}">
              <a16:creationId xmlns:a16="http://schemas.microsoft.com/office/drawing/2014/main" id="{C68BCA35-0B49-4D43-9AA3-D57675239C5A}"/>
            </a:ext>
          </a:extLst>
        </xdr:cNvPr>
        <xdr:cNvSpPr txBox="1"/>
      </xdr:nvSpPr>
      <xdr:spPr>
        <a:xfrm>
          <a:off x="139700" y="9029700"/>
          <a:ext cx="8051800" cy="35877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Step 2: Gather</a:t>
          </a:r>
          <a:r>
            <a:rPr lang="en-US" sz="1100" b="1" baseline="0">
              <a:solidFill>
                <a:srgbClr val="C00000"/>
              </a:solidFill>
            </a:rPr>
            <a:t> evidence.  </a:t>
          </a:r>
          <a:r>
            <a:rPr lang="en-US" sz="1100"/>
            <a:t>(Calculate</a:t>
          </a:r>
          <a:r>
            <a:rPr lang="en-US" sz="1100" baseline="0"/>
            <a:t> a test statistic and the </a:t>
          </a:r>
          <a:r>
            <a:rPr lang="en-US" sz="1100">
              <a:solidFill>
                <a:schemeClr val="dk1"/>
              </a:solidFill>
              <a:effectLst/>
              <a:latin typeface="+mn-lt"/>
              <a:ea typeface="+mn-ea"/>
              <a:cs typeface="+mn-cs"/>
            </a:rPr>
            <a:t>critical value of the test statistic</a:t>
          </a:r>
          <a:r>
            <a:rPr lang="en-US" sz="1100" baseline="0"/>
            <a:t>.)</a:t>
          </a:r>
        </a:p>
        <a:p>
          <a:endParaRPr lang="en-US" sz="1100" baseline="0"/>
        </a:p>
        <a:p>
          <a:r>
            <a:rPr lang="en-US" sz="1100"/>
            <a:t>Hypothesis testing uses sample data to determine how likely it is that the null hypothesis is true.</a:t>
          </a:r>
        </a:p>
        <a:p>
          <a:endParaRPr lang="en-US" sz="1100"/>
        </a:p>
        <a:p>
          <a:r>
            <a:rPr lang="en-US" sz="1100"/>
            <a:t>This </a:t>
          </a:r>
          <a:r>
            <a:rPr lang="en-US" sz="1100" b="1">
              <a:solidFill>
                <a:srgbClr val="C00000"/>
              </a:solidFill>
            </a:rPr>
            <a:t>sample statistic </a:t>
          </a:r>
          <a:r>
            <a:rPr lang="en-US" sz="1100"/>
            <a:t>is an estimate of the corresponding parameter,</a:t>
          </a:r>
          <a:r>
            <a:rPr lang="en-US" sz="1100" baseline="0"/>
            <a:t> such as </a:t>
          </a:r>
          <a:r>
            <a:rPr lang="en-US" sz="1100"/>
            <a:t>the population mean,</a:t>
          </a:r>
          <a:r>
            <a:rPr lang="en-US" sz="1100" baseline="0"/>
            <a:t> </a:t>
          </a:r>
          <a:r>
            <a:rPr lang="en-US" sz="1100">
              <a:solidFill>
                <a:schemeClr val="dk1"/>
              </a:solidFill>
              <a:effectLst/>
              <a:latin typeface="+mn-lt"/>
              <a:ea typeface="+mn-ea"/>
              <a:cs typeface="+mn-cs"/>
            </a:rPr>
            <a:t>µ,</a:t>
          </a:r>
          <a:r>
            <a:rPr lang="en-US" sz="1100" baseline="0">
              <a:solidFill>
                <a:schemeClr val="dk1"/>
              </a:solidFill>
              <a:effectLst/>
              <a:latin typeface="+mn-lt"/>
              <a:ea typeface="+mn-ea"/>
              <a:cs typeface="+mn-cs"/>
            </a:rPr>
            <a:t> population proportion, p.</a:t>
          </a:r>
        </a:p>
        <a:p>
          <a:endParaRPr lang="en-US" sz="1100" baseline="0">
            <a:solidFill>
              <a:schemeClr val="dk1"/>
            </a:solidFill>
            <a:effectLst/>
            <a:latin typeface="+mn-lt"/>
            <a:ea typeface="+mn-ea"/>
            <a:cs typeface="+mn-cs"/>
          </a:endParaRPr>
        </a:p>
        <a:p>
          <a:r>
            <a:rPr lang="en-US" sz="1100"/>
            <a:t>Even if the null hypothesis is true, the sample statistic is likely to differ from the value of the parameter because of variation due to sampling. One does expect the sample statistic to be close to the population parameter if the null hypothesis is true. If the sample statistic is close to the population parameter, one has insufficient evidence to reject the null hypothesis.  However, if there is a large difference between the value of the sample statistic and the hypothesized value of the population parameter, one might conclude that the null hypothesis is false</a:t>
          </a:r>
          <a:r>
            <a:rPr lang="en-US" sz="1100" baseline="0"/>
            <a:t> and reject the null hypothesis.</a:t>
          </a:r>
        </a:p>
        <a:p>
          <a:endParaRPr lang="en-US" sz="1100" baseline="0"/>
        </a:p>
        <a:p>
          <a:r>
            <a:rPr lang="en-US" sz="1100"/>
            <a:t>However, the decision-making process is not always so clear-cut. Determining what is “very close” and what is “very different” is arbitrary without clear definitions. Hypothesis-testing methodology provides clear definitions for evaluating differences. This methodology quantifies the decision-making process by calculating the probability of getting a certain sample result if the null hypothesis is true. The methodology determines this probability by first calculating the sampling distribution for the sample statistic of interest, such as a sample mean, and then calculating the test statistic for the sample. Because the sampling distribution for the test statistic often follows a well-known statistical distribution, such as the standardized normal distribution or t distribution, one of these well-known distributions can help determine whether the null hypothesis is true.</a:t>
          </a:r>
        </a:p>
        <a:p>
          <a:endParaRPr lang="en-US" sz="1100"/>
        </a:p>
        <a:p>
          <a:endParaRPr lang="en-US" sz="1100"/>
        </a:p>
      </xdr:txBody>
    </xdr:sp>
    <xdr:clientData/>
  </xdr:twoCellAnchor>
  <xdr:twoCellAnchor>
    <xdr:from>
      <xdr:col>0</xdr:col>
      <xdr:colOff>209550</xdr:colOff>
      <xdr:row>107</xdr:row>
      <xdr:rowOff>171450</xdr:rowOff>
    </xdr:from>
    <xdr:to>
      <xdr:col>12</xdr:col>
      <xdr:colOff>368300</xdr:colOff>
      <xdr:row>131</xdr:row>
      <xdr:rowOff>120650</xdr:rowOff>
    </xdr:to>
    <xdr:sp macro="" textlink="">
      <xdr:nvSpPr>
        <xdr:cNvPr id="8" name="TextBox 7">
          <a:extLst>
            <a:ext uri="{FF2B5EF4-FFF2-40B4-BE49-F238E27FC236}">
              <a16:creationId xmlns:a16="http://schemas.microsoft.com/office/drawing/2014/main" id="{FB04DC9C-8147-4455-82D9-71483614D1F6}"/>
            </a:ext>
          </a:extLst>
        </xdr:cNvPr>
        <xdr:cNvSpPr txBox="1"/>
      </xdr:nvSpPr>
      <xdr:spPr>
        <a:xfrm>
          <a:off x="209550" y="19875500"/>
          <a:ext cx="8070850" cy="4368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The </a:t>
          </a:r>
          <a:r>
            <a:rPr lang="en-US" sz="1100" b="1">
              <a:solidFill>
                <a:srgbClr val="C00000"/>
              </a:solidFill>
            </a:rPr>
            <a:t>sampling distribution of the test statistic is divided into two regions</a:t>
          </a:r>
          <a:r>
            <a:rPr lang="en-US" sz="1100"/>
            <a:t>, a region of rejection (sometimes called the critical region) and a region of </a:t>
          </a:r>
          <a:r>
            <a:rPr lang="en-US" sz="1100" baseline="0"/>
            <a:t> </a:t>
          </a:r>
          <a:r>
            <a:rPr lang="en-US" sz="1100"/>
            <a:t>nonrejection.</a:t>
          </a:r>
          <a:r>
            <a:rPr lang="en-US" sz="1100" baseline="0"/>
            <a:t>  </a:t>
          </a:r>
          <a:r>
            <a:rPr lang="en-US" sz="1100"/>
            <a:t>If the test statistic falls into the region of nonrejection, one</a:t>
          </a:r>
          <a:r>
            <a:rPr lang="en-US" sz="1100" baseline="0"/>
            <a:t> </a:t>
          </a:r>
          <a:r>
            <a:rPr lang="en-US" sz="1100"/>
            <a:t>does not reject the null hypothesis.</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To make a decision concerning the null hypothesis, one first determines the </a:t>
          </a:r>
          <a:r>
            <a:rPr lang="en-US" sz="1100" b="1">
              <a:solidFill>
                <a:srgbClr val="C00000"/>
              </a:solidFill>
            </a:rPr>
            <a:t>critical value of the test statistic</a:t>
          </a:r>
          <a:r>
            <a:rPr lang="en-US" sz="1100"/>
            <a:t>. The critical value </a:t>
          </a:r>
          <a:r>
            <a:rPr lang="en-US" sz="1100" b="1">
              <a:solidFill>
                <a:srgbClr val="C00000"/>
              </a:solidFill>
            </a:rPr>
            <a:t>divides the nonrejection region from the rejection region. </a:t>
          </a:r>
          <a:r>
            <a:rPr lang="en-US" sz="1100"/>
            <a:t>Determining the critical value depends on the size of the rejection region. The size of the rejection region is directly related to the risks involved in using only sample evidence to make decisions about a population parameter.</a:t>
          </a:r>
        </a:p>
        <a:p>
          <a:endParaRPr lang="en-US" sz="1100"/>
        </a:p>
      </xdr:txBody>
    </xdr:sp>
    <xdr:clientData/>
  </xdr:twoCellAnchor>
  <xdr:twoCellAnchor editAs="oneCell">
    <xdr:from>
      <xdr:col>0</xdr:col>
      <xdr:colOff>281238</xdr:colOff>
      <xdr:row>69</xdr:row>
      <xdr:rowOff>6350</xdr:rowOff>
    </xdr:from>
    <xdr:to>
      <xdr:col>8</xdr:col>
      <xdr:colOff>279665</xdr:colOff>
      <xdr:row>88</xdr:row>
      <xdr:rowOff>152400</xdr:rowOff>
    </xdr:to>
    <xdr:pic>
      <xdr:nvPicPr>
        <xdr:cNvPr id="9" name="Picture 8">
          <a:extLst>
            <a:ext uri="{FF2B5EF4-FFF2-40B4-BE49-F238E27FC236}">
              <a16:creationId xmlns:a16="http://schemas.microsoft.com/office/drawing/2014/main" id="{BD9B15A3-CF08-4CB8-A195-4C5AC4EA7CB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81238" y="12712700"/>
          <a:ext cx="5307027" cy="36449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196850</xdr:colOff>
      <xdr:row>68</xdr:row>
      <xdr:rowOff>158750</xdr:rowOff>
    </xdr:from>
    <xdr:to>
      <xdr:col>17</xdr:col>
      <xdr:colOff>597171</xdr:colOff>
      <xdr:row>88</xdr:row>
      <xdr:rowOff>177990</xdr:rowOff>
    </xdr:to>
    <xdr:pic>
      <xdr:nvPicPr>
        <xdr:cNvPr id="10" name="Picture 9">
          <a:extLst>
            <a:ext uri="{FF2B5EF4-FFF2-40B4-BE49-F238E27FC236}">
              <a16:creationId xmlns:a16="http://schemas.microsoft.com/office/drawing/2014/main" id="{5B3742BB-ADA7-40C8-BA50-234049F0994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280150" y="12680950"/>
          <a:ext cx="5277121" cy="370224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5</xdr:col>
      <xdr:colOff>133351</xdr:colOff>
      <xdr:row>90</xdr:row>
      <xdr:rowOff>47752</xdr:rowOff>
    </xdr:from>
    <xdr:to>
      <xdr:col>11</xdr:col>
      <xdr:colOff>501651</xdr:colOff>
      <xdr:row>106</xdr:row>
      <xdr:rowOff>63686</xdr:rowOff>
    </xdr:to>
    <xdr:pic>
      <xdr:nvPicPr>
        <xdr:cNvPr id="11" name="Picture 10">
          <a:extLst>
            <a:ext uri="{FF2B5EF4-FFF2-40B4-BE49-F238E27FC236}">
              <a16:creationId xmlns:a16="http://schemas.microsoft.com/office/drawing/2014/main" id="{23CBB8A2-ADDF-483B-A01D-06D9938C4AC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613151" y="16621252"/>
          <a:ext cx="4191000" cy="296233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514350</xdr:colOff>
      <xdr:row>110</xdr:row>
      <xdr:rowOff>127000</xdr:rowOff>
    </xdr:from>
    <xdr:to>
      <xdr:col>8</xdr:col>
      <xdr:colOff>514560</xdr:colOff>
      <xdr:row>125</xdr:row>
      <xdr:rowOff>25537</xdr:rowOff>
    </xdr:to>
    <xdr:pic>
      <xdr:nvPicPr>
        <xdr:cNvPr id="12" name="Picture 11">
          <a:extLst>
            <a:ext uri="{FF2B5EF4-FFF2-40B4-BE49-F238E27FC236}">
              <a16:creationId xmlns:a16="http://schemas.microsoft.com/office/drawing/2014/main" id="{893A8F71-3140-40B2-B19B-4652B56FC00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733550" y="20383500"/>
          <a:ext cx="4089610" cy="266078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222250</xdr:colOff>
      <xdr:row>132</xdr:row>
      <xdr:rowOff>19050</xdr:rowOff>
    </xdr:from>
    <xdr:to>
      <xdr:col>12</xdr:col>
      <xdr:colOff>374650</xdr:colOff>
      <xdr:row>151</xdr:row>
      <xdr:rowOff>82550</xdr:rowOff>
    </xdr:to>
    <xdr:sp macro="" textlink="">
      <xdr:nvSpPr>
        <xdr:cNvPr id="13" name="TextBox 12">
          <a:extLst>
            <a:ext uri="{FF2B5EF4-FFF2-40B4-BE49-F238E27FC236}">
              <a16:creationId xmlns:a16="http://schemas.microsoft.com/office/drawing/2014/main" id="{E661A882-DD46-4B4F-8542-FA7DD6531D80}"/>
            </a:ext>
          </a:extLst>
        </xdr:cNvPr>
        <xdr:cNvSpPr txBox="1"/>
      </xdr:nvSpPr>
      <xdr:spPr>
        <a:xfrm>
          <a:off x="222250" y="24326850"/>
          <a:ext cx="8064500" cy="35623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Using hypothesis testing</a:t>
          </a:r>
        </a:p>
        <a:p>
          <a:r>
            <a:rPr lang="en-US" sz="1100"/>
            <a:t>involves the </a:t>
          </a:r>
          <a:r>
            <a:rPr lang="en-US" sz="1100" b="1">
              <a:solidFill>
                <a:srgbClr val="C00000"/>
              </a:solidFill>
            </a:rPr>
            <a:t>risk </a:t>
          </a:r>
          <a:r>
            <a:rPr lang="en-US" sz="1100"/>
            <a:t>of reaching </a:t>
          </a:r>
        </a:p>
        <a:p>
          <a:r>
            <a:rPr lang="en-US" sz="1100"/>
            <a:t>an incorrect conclusion. </a:t>
          </a:r>
        </a:p>
        <a:p>
          <a:endParaRPr lang="en-US" sz="1100"/>
        </a:p>
        <a:p>
          <a:endParaRPr lang="en-US" sz="1100"/>
        </a:p>
      </xdr:txBody>
    </xdr:sp>
    <xdr:clientData/>
  </xdr:twoCellAnchor>
  <xdr:twoCellAnchor editAs="oneCell">
    <xdr:from>
      <xdr:col>3</xdr:col>
      <xdr:colOff>381000</xdr:colOff>
      <xdr:row>133</xdr:row>
      <xdr:rowOff>6464</xdr:rowOff>
    </xdr:from>
    <xdr:to>
      <xdr:col>9</xdr:col>
      <xdr:colOff>107950</xdr:colOff>
      <xdr:row>150</xdr:row>
      <xdr:rowOff>25585</xdr:rowOff>
    </xdr:to>
    <xdr:pic>
      <xdr:nvPicPr>
        <xdr:cNvPr id="14" name="Picture 13">
          <a:extLst>
            <a:ext uri="{FF2B5EF4-FFF2-40B4-BE49-F238E27FC236}">
              <a16:creationId xmlns:a16="http://schemas.microsoft.com/office/drawing/2014/main" id="{0A2B50A0-24DF-4F23-AF64-2A7FCFF0A59D}"/>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209800" y="24498414"/>
          <a:ext cx="3981450" cy="314967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431800</xdr:colOff>
      <xdr:row>133</xdr:row>
      <xdr:rowOff>133350</xdr:rowOff>
    </xdr:from>
    <xdr:to>
      <xdr:col>17</xdr:col>
      <xdr:colOff>546325</xdr:colOff>
      <xdr:row>147</xdr:row>
      <xdr:rowOff>139833</xdr:rowOff>
    </xdr:to>
    <xdr:pic>
      <xdr:nvPicPr>
        <xdr:cNvPr id="15" name="Picture 14">
          <a:extLst>
            <a:ext uri="{FF2B5EF4-FFF2-40B4-BE49-F238E27FC236}">
              <a16:creationId xmlns:a16="http://schemas.microsoft.com/office/drawing/2014/main" id="{A96F48DE-D9C5-428D-853D-C20287C2015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7124700" y="24625300"/>
          <a:ext cx="4381725" cy="2584583"/>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241300</xdr:colOff>
      <xdr:row>151</xdr:row>
      <xdr:rowOff>171450</xdr:rowOff>
    </xdr:from>
    <xdr:to>
      <xdr:col>12</xdr:col>
      <xdr:colOff>381000</xdr:colOff>
      <xdr:row>172</xdr:row>
      <xdr:rowOff>63500</xdr:rowOff>
    </xdr:to>
    <xdr:sp macro="" textlink="">
      <xdr:nvSpPr>
        <xdr:cNvPr id="16" name="TextBox 15">
          <a:extLst>
            <a:ext uri="{FF2B5EF4-FFF2-40B4-BE49-F238E27FC236}">
              <a16:creationId xmlns:a16="http://schemas.microsoft.com/office/drawing/2014/main" id="{D653F4CC-78FC-40E3-BB7D-3CD8A7629049}"/>
            </a:ext>
          </a:extLst>
        </xdr:cNvPr>
        <xdr:cNvSpPr txBox="1"/>
      </xdr:nvSpPr>
      <xdr:spPr>
        <a:xfrm>
          <a:off x="241300" y="27978100"/>
          <a:ext cx="8051800" cy="37592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Traditionally, one </a:t>
          </a:r>
          <a:r>
            <a:rPr lang="en-US" sz="1100" b="1">
              <a:solidFill>
                <a:srgbClr val="C00000"/>
              </a:solidFill>
            </a:rPr>
            <a:t>controls the Type I error by determining the risk level, </a:t>
          </a:r>
          <a:r>
            <a:rPr lang="el-GR" sz="1100" b="1">
              <a:solidFill>
                <a:srgbClr val="C00000"/>
              </a:solidFill>
            </a:rPr>
            <a:t>α</a:t>
          </a:r>
          <a:r>
            <a:rPr lang="en-US" sz="1100">
              <a:solidFill>
                <a:srgbClr val="C00000"/>
              </a:solidFill>
            </a:rPr>
            <a:t>, </a:t>
          </a:r>
          <a:r>
            <a:rPr lang="en-US" sz="1100"/>
            <a:t>that one is willing to have of rejecting the null hypothesis when it is true. </a:t>
          </a:r>
        </a:p>
        <a:p>
          <a:endParaRPr lang="en-US" sz="1100"/>
        </a:p>
        <a:p>
          <a:r>
            <a:rPr lang="en-US" sz="1100"/>
            <a:t>This risk, or probability, of committing a Type I error is known </a:t>
          </a:r>
          <a:r>
            <a:rPr lang="en-US" sz="1100">
              <a:solidFill>
                <a:sysClr val="windowText" lastClr="000000"/>
              </a:solidFill>
            </a:rPr>
            <a:t>as </a:t>
          </a:r>
          <a:r>
            <a:rPr lang="en-US" sz="1100" b="0">
              <a:solidFill>
                <a:sysClr val="windowText" lastClr="000000"/>
              </a:solidFill>
            </a:rPr>
            <a:t>the </a:t>
          </a:r>
          <a:r>
            <a:rPr lang="en-US" sz="1100" b="1">
              <a:solidFill>
                <a:srgbClr val="C00000"/>
              </a:solidFill>
            </a:rPr>
            <a:t>level of significance (</a:t>
          </a:r>
          <a:r>
            <a:rPr lang="el-GR" sz="1100" b="1">
              <a:solidFill>
                <a:srgbClr val="C00000"/>
              </a:solidFill>
              <a:effectLst/>
              <a:latin typeface="+mn-lt"/>
              <a:ea typeface="+mn-ea"/>
              <a:cs typeface="+mn-cs"/>
            </a:rPr>
            <a:t>α</a:t>
          </a:r>
          <a:r>
            <a:rPr lang="en-US" sz="1100" b="1">
              <a:solidFill>
                <a:srgbClr val="C00000"/>
              </a:solidFill>
            </a:rPr>
            <a:t>). </a:t>
          </a:r>
        </a:p>
        <a:p>
          <a:endParaRPr lang="en-US" sz="1100" b="1">
            <a:solidFill>
              <a:srgbClr val="C00000"/>
            </a:solidFill>
          </a:endParaRPr>
        </a:p>
        <a:p>
          <a:r>
            <a:rPr lang="en-US" sz="1100"/>
            <a:t>Because one specifies the level of significance before one performs a hypothesis test, one directly controls the risk of committing a Type I error. </a:t>
          </a:r>
        </a:p>
        <a:p>
          <a:endParaRPr lang="en-US" sz="1100"/>
        </a:p>
        <a:p>
          <a:r>
            <a:rPr lang="en-US" sz="1100"/>
            <a:t>Choosing the risk level for making a Type I error depends on the cost of making a Type I</a:t>
          </a:r>
          <a:r>
            <a:rPr lang="en-US" sz="1100" baseline="0"/>
            <a:t> </a:t>
          </a:r>
          <a:r>
            <a:rPr lang="en-US" sz="1100"/>
            <a:t>error, with risk levels of 0.01, 0.05, or 0.10, being the most common choices. </a:t>
          </a:r>
        </a:p>
        <a:p>
          <a:endParaRPr lang="en-US" sz="1100"/>
        </a:p>
        <a:p>
          <a:r>
            <a:rPr lang="en-US" sz="1100"/>
            <a:t>After one specifies the value for </a:t>
          </a:r>
          <a:r>
            <a:rPr lang="el-GR" sz="1100" b="0">
              <a:solidFill>
                <a:schemeClr val="dk1"/>
              </a:solidFill>
              <a:effectLst/>
              <a:latin typeface="+mn-lt"/>
              <a:ea typeface="+mn-ea"/>
              <a:cs typeface="+mn-cs"/>
            </a:rPr>
            <a:t>α</a:t>
          </a:r>
          <a:r>
            <a:rPr lang="en-US" sz="1100"/>
            <a:t>, one can then determine the critical values that divide the rejection and nonrejection regions.</a:t>
          </a:r>
        </a:p>
        <a:p>
          <a:endParaRPr lang="en-US" sz="1100"/>
        </a:p>
        <a:p>
          <a:r>
            <a:rPr lang="en-US" sz="1100"/>
            <a:t>One knows the size of the rejection region because </a:t>
          </a:r>
          <a:r>
            <a:rPr lang="el-GR" sz="1100" b="1">
              <a:solidFill>
                <a:schemeClr val="dk1"/>
              </a:solidFill>
              <a:effectLst/>
              <a:latin typeface="+mn-lt"/>
              <a:ea typeface="+mn-ea"/>
              <a:cs typeface="+mn-cs"/>
            </a:rPr>
            <a:t>α</a:t>
          </a:r>
          <a:r>
            <a:rPr lang="en-US" sz="1100"/>
            <a:t> is the probability of rejection when the null hypothesis is true. From this, one can then determine the critical value or values that divide the rejection and nonrejection regions. </a:t>
          </a:r>
        </a:p>
        <a:p>
          <a:endParaRPr lang="en-US" sz="1100"/>
        </a:p>
        <a:p>
          <a:r>
            <a:rPr lang="en-US" sz="1100"/>
            <a:t>The probability of committing a Type II error is called the </a:t>
          </a:r>
          <a:r>
            <a:rPr lang="el-GR" sz="1100"/>
            <a:t>β</a:t>
          </a:r>
          <a:r>
            <a:rPr lang="en-US" sz="1100"/>
            <a:t> risk. This probability depends</a:t>
          </a:r>
          <a:r>
            <a:rPr lang="en-US" sz="1100" baseline="0"/>
            <a:t> </a:t>
          </a:r>
          <a:r>
            <a:rPr lang="en-US" sz="1100"/>
            <a:t>on the difference between the hypothesized and actual values of the population parameter. Unlike the Type I error, one cannot specify this risk. Because large differences are easier to find than small ones, if the difference between the hypothesized and actual values of the population parameter is large, then</a:t>
          </a:r>
          <a:r>
            <a:rPr lang="en-US" sz="1100" baseline="0"/>
            <a:t> </a:t>
          </a:r>
          <a:r>
            <a:rPr lang="el-GR" sz="1100" baseline="0"/>
            <a:t>β</a:t>
          </a:r>
          <a:r>
            <a:rPr lang="en-US" sz="1100"/>
            <a:t> is small.  One way to reduce the probability of making a Type II error is by increasing the sample</a:t>
          </a:r>
        </a:p>
        <a:p>
          <a:r>
            <a:rPr lang="en-US" sz="1100"/>
            <a:t>size. </a:t>
          </a:r>
        </a:p>
      </xdr:txBody>
    </xdr:sp>
    <xdr:clientData/>
  </xdr:twoCellAnchor>
  <xdr:twoCellAnchor>
    <xdr:from>
      <xdr:col>0</xdr:col>
      <xdr:colOff>228600</xdr:colOff>
      <xdr:row>173</xdr:row>
      <xdr:rowOff>0</xdr:rowOff>
    </xdr:from>
    <xdr:to>
      <xdr:col>21</xdr:col>
      <xdr:colOff>6350</xdr:colOff>
      <xdr:row>180</xdr:row>
      <xdr:rowOff>165100</xdr:rowOff>
    </xdr:to>
    <xdr:sp macro="" textlink="">
      <xdr:nvSpPr>
        <xdr:cNvPr id="17" name="TextBox 16">
          <a:extLst>
            <a:ext uri="{FF2B5EF4-FFF2-40B4-BE49-F238E27FC236}">
              <a16:creationId xmlns:a16="http://schemas.microsoft.com/office/drawing/2014/main" id="{AAAD0421-7EDC-499E-9FC5-BC3F4DEDF78C}"/>
            </a:ext>
          </a:extLst>
        </xdr:cNvPr>
        <xdr:cNvSpPr txBox="1"/>
      </xdr:nvSpPr>
      <xdr:spPr>
        <a:xfrm>
          <a:off x="228600" y="31857950"/>
          <a:ext cx="13176250" cy="14541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NOW, to </a:t>
          </a:r>
          <a:r>
            <a:rPr lang="en-US" sz="1100" b="1">
              <a:solidFill>
                <a:srgbClr val="C00000"/>
              </a:solidFill>
            </a:rPr>
            <a:t>calculate</a:t>
          </a:r>
          <a:r>
            <a:rPr lang="en-US" sz="1100" b="1" baseline="0">
              <a:solidFill>
                <a:srgbClr val="C00000"/>
              </a:solidFill>
            </a:rPr>
            <a:t> the test-statistic.</a:t>
          </a:r>
        </a:p>
        <a:p>
          <a:endParaRPr lang="en-US" sz="1100"/>
        </a:p>
      </xdr:txBody>
    </xdr:sp>
    <xdr:clientData/>
  </xdr:twoCellAnchor>
  <xdr:twoCellAnchor editAs="oneCell">
    <xdr:from>
      <xdr:col>0</xdr:col>
      <xdr:colOff>330200</xdr:colOff>
      <xdr:row>174</xdr:row>
      <xdr:rowOff>120650</xdr:rowOff>
    </xdr:from>
    <xdr:to>
      <xdr:col>6</xdr:col>
      <xdr:colOff>54777</xdr:colOff>
      <xdr:row>189</xdr:row>
      <xdr:rowOff>101787</xdr:rowOff>
    </xdr:to>
    <xdr:pic>
      <xdr:nvPicPr>
        <xdr:cNvPr id="18" name="Picture 17">
          <a:extLst>
            <a:ext uri="{FF2B5EF4-FFF2-40B4-BE49-F238E27FC236}">
              <a16:creationId xmlns:a16="http://schemas.microsoft.com/office/drawing/2014/main" id="{F32272E7-58AF-4334-A627-984064BE061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0200" y="32162750"/>
          <a:ext cx="3813977" cy="274338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57151</xdr:colOff>
      <xdr:row>174</xdr:row>
      <xdr:rowOff>133351</xdr:rowOff>
    </xdr:from>
    <xdr:to>
      <xdr:col>13</xdr:col>
      <xdr:colOff>25401</xdr:colOff>
      <xdr:row>189</xdr:row>
      <xdr:rowOff>116927</xdr:rowOff>
    </xdr:to>
    <xdr:pic>
      <xdr:nvPicPr>
        <xdr:cNvPr id="19" name="Picture 18">
          <a:extLst>
            <a:ext uri="{FF2B5EF4-FFF2-40B4-BE49-F238E27FC236}">
              <a16:creationId xmlns:a16="http://schemas.microsoft.com/office/drawing/2014/main" id="{7B46146D-7E90-4F7F-A3C5-0043B850722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756151" y="32175451"/>
          <a:ext cx="3790950" cy="274582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13</xdr:col>
      <xdr:colOff>355600</xdr:colOff>
      <xdr:row>174</xdr:row>
      <xdr:rowOff>169430</xdr:rowOff>
    </xdr:from>
    <xdr:to>
      <xdr:col>20</xdr:col>
      <xdr:colOff>204020</xdr:colOff>
      <xdr:row>189</xdr:row>
      <xdr:rowOff>114299</xdr:rowOff>
    </xdr:to>
    <xdr:pic>
      <xdr:nvPicPr>
        <xdr:cNvPr id="20" name="Picture 19">
          <a:extLst>
            <a:ext uri="{FF2B5EF4-FFF2-40B4-BE49-F238E27FC236}">
              <a16:creationId xmlns:a16="http://schemas.microsoft.com/office/drawing/2014/main" id="{29022560-C4BC-46A6-AD71-D2D1528424E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877300" y="32211530"/>
          <a:ext cx="4115620" cy="270711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342900</xdr:colOff>
      <xdr:row>193</xdr:row>
      <xdr:rowOff>128446</xdr:rowOff>
    </xdr:from>
    <xdr:to>
      <xdr:col>5</xdr:col>
      <xdr:colOff>590550</xdr:colOff>
      <xdr:row>208</xdr:row>
      <xdr:rowOff>139886</xdr:rowOff>
    </xdr:to>
    <xdr:pic>
      <xdr:nvPicPr>
        <xdr:cNvPr id="21" name="Picture 20">
          <a:extLst>
            <a:ext uri="{FF2B5EF4-FFF2-40B4-BE49-F238E27FC236}">
              <a16:creationId xmlns:a16="http://schemas.microsoft.com/office/drawing/2014/main" id="{8100D936-0F26-427B-A745-32202D81CEC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42900" y="35669396"/>
          <a:ext cx="3727450" cy="277369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311151</xdr:colOff>
      <xdr:row>190</xdr:row>
      <xdr:rowOff>44450</xdr:rowOff>
    </xdr:from>
    <xdr:to>
      <xdr:col>3</xdr:col>
      <xdr:colOff>495301</xdr:colOff>
      <xdr:row>193</xdr:row>
      <xdr:rowOff>76200</xdr:rowOff>
    </xdr:to>
    <xdr:sp macro="" textlink="">
      <xdr:nvSpPr>
        <xdr:cNvPr id="22" name="Arrow: Down 21">
          <a:extLst>
            <a:ext uri="{FF2B5EF4-FFF2-40B4-BE49-F238E27FC236}">
              <a16:creationId xmlns:a16="http://schemas.microsoft.com/office/drawing/2014/main" id="{D3EA383C-F1C2-4AD0-8683-061B5F92E7C5}"/>
            </a:ext>
          </a:extLst>
        </xdr:cNvPr>
        <xdr:cNvSpPr/>
      </xdr:nvSpPr>
      <xdr:spPr>
        <a:xfrm>
          <a:off x="2139951" y="350329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342900</xdr:colOff>
      <xdr:row>213</xdr:row>
      <xdr:rowOff>44450</xdr:rowOff>
    </xdr:from>
    <xdr:to>
      <xdr:col>5</xdr:col>
      <xdr:colOff>598357</xdr:colOff>
      <xdr:row>226</xdr:row>
      <xdr:rowOff>177977</xdr:rowOff>
    </xdr:to>
    <xdr:pic>
      <xdr:nvPicPr>
        <xdr:cNvPr id="23" name="Picture 22">
          <a:extLst>
            <a:ext uri="{FF2B5EF4-FFF2-40B4-BE49-F238E27FC236}">
              <a16:creationId xmlns:a16="http://schemas.microsoft.com/office/drawing/2014/main" id="{4B3703B1-E929-44BE-BC3F-F360BDC7A99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42900" y="39268400"/>
          <a:ext cx="3735257" cy="252747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584201</xdr:colOff>
      <xdr:row>190</xdr:row>
      <xdr:rowOff>38100</xdr:rowOff>
    </xdr:from>
    <xdr:to>
      <xdr:col>10</xdr:col>
      <xdr:colOff>158751</xdr:colOff>
      <xdr:row>193</xdr:row>
      <xdr:rowOff>69850</xdr:rowOff>
    </xdr:to>
    <xdr:sp macro="" textlink="">
      <xdr:nvSpPr>
        <xdr:cNvPr id="24" name="Arrow: Down 23">
          <a:extLst>
            <a:ext uri="{FF2B5EF4-FFF2-40B4-BE49-F238E27FC236}">
              <a16:creationId xmlns:a16="http://schemas.microsoft.com/office/drawing/2014/main" id="{F3FFE0B6-1DF1-4ACB-9E86-B72698324BF7}"/>
            </a:ext>
          </a:extLst>
        </xdr:cNvPr>
        <xdr:cNvSpPr/>
      </xdr:nvSpPr>
      <xdr:spPr>
        <a:xfrm>
          <a:off x="6667501" y="350266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158751</xdr:colOff>
      <xdr:row>190</xdr:row>
      <xdr:rowOff>25400</xdr:rowOff>
    </xdr:from>
    <xdr:to>
      <xdr:col>17</xdr:col>
      <xdr:colOff>342901</xdr:colOff>
      <xdr:row>193</xdr:row>
      <xdr:rowOff>57150</xdr:rowOff>
    </xdr:to>
    <xdr:sp macro="" textlink="">
      <xdr:nvSpPr>
        <xdr:cNvPr id="25" name="Arrow: Down 24">
          <a:extLst>
            <a:ext uri="{FF2B5EF4-FFF2-40B4-BE49-F238E27FC236}">
              <a16:creationId xmlns:a16="http://schemas.microsoft.com/office/drawing/2014/main" id="{674AB151-7FFD-48C1-A43E-A444BEFE17E5}"/>
            </a:ext>
          </a:extLst>
        </xdr:cNvPr>
        <xdr:cNvSpPr/>
      </xdr:nvSpPr>
      <xdr:spPr>
        <a:xfrm>
          <a:off x="11118851" y="350139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317500</xdr:colOff>
      <xdr:row>209</xdr:row>
      <xdr:rowOff>63500</xdr:rowOff>
    </xdr:from>
    <xdr:to>
      <xdr:col>3</xdr:col>
      <xdr:colOff>501650</xdr:colOff>
      <xdr:row>212</xdr:row>
      <xdr:rowOff>95250</xdr:rowOff>
    </xdr:to>
    <xdr:sp macro="" textlink="">
      <xdr:nvSpPr>
        <xdr:cNvPr id="26" name="Arrow: Down 25">
          <a:extLst>
            <a:ext uri="{FF2B5EF4-FFF2-40B4-BE49-F238E27FC236}">
              <a16:creationId xmlns:a16="http://schemas.microsoft.com/office/drawing/2014/main" id="{AADFF3CC-DFB5-434E-A15E-557383F14F9D}"/>
            </a:ext>
          </a:extLst>
        </xdr:cNvPr>
        <xdr:cNvSpPr/>
      </xdr:nvSpPr>
      <xdr:spPr>
        <a:xfrm>
          <a:off x="2146300" y="385508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336550</xdr:colOff>
      <xdr:row>231</xdr:row>
      <xdr:rowOff>69850</xdr:rowOff>
    </xdr:from>
    <xdr:to>
      <xdr:col>5</xdr:col>
      <xdr:colOff>590821</xdr:colOff>
      <xdr:row>243</xdr:row>
      <xdr:rowOff>152549</xdr:rowOff>
    </xdr:to>
    <xdr:pic>
      <xdr:nvPicPr>
        <xdr:cNvPr id="27" name="Picture 26">
          <a:extLst>
            <a:ext uri="{FF2B5EF4-FFF2-40B4-BE49-F238E27FC236}">
              <a16:creationId xmlns:a16="http://schemas.microsoft.com/office/drawing/2014/main" id="{36C9392E-770A-4737-938C-7B484BEBB31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36550" y="42608500"/>
          <a:ext cx="3734071" cy="229249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368300</xdr:colOff>
      <xdr:row>248</xdr:row>
      <xdr:rowOff>88900</xdr:rowOff>
    </xdr:from>
    <xdr:to>
      <xdr:col>5</xdr:col>
      <xdr:colOff>561387</xdr:colOff>
      <xdr:row>262</xdr:row>
      <xdr:rowOff>127171</xdr:rowOff>
    </xdr:to>
    <xdr:pic>
      <xdr:nvPicPr>
        <xdr:cNvPr id="28" name="Picture 27">
          <a:extLst>
            <a:ext uri="{FF2B5EF4-FFF2-40B4-BE49-F238E27FC236}">
              <a16:creationId xmlns:a16="http://schemas.microsoft.com/office/drawing/2014/main" id="{0940C781-260B-437C-A237-3B2C390DC1E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68300" y="45758100"/>
          <a:ext cx="3672887" cy="261637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203200</xdr:colOff>
      <xdr:row>227</xdr:row>
      <xdr:rowOff>114300</xdr:rowOff>
    </xdr:from>
    <xdr:to>
      <xdr:col>3</xdr:col>
      <xdr:colOff>387350</xdr:colOff>
      <xdr:row>230</xdr:row>
      <xdr:rowOff>146050</xdr:rowOff>
    </xdr:to>
    <xdr:sp macro="" textlink="">
      <xdr:nvSpPr>
        <xdr:cNvPr id="29" name="Arrow: Down 28">
          <a:extLst>
            <a:ext uri="{FF2B5EF4-FFF2-40B4-BE49-F238E27FC236}">
              <a16:creationId xmlns:a16="http://schemas.microsoft.com/office/drawing/2014/main" id="{56927341-6C29-4176-BEAF-7A9F01A40573}"/>
            </a:ext>
          </a:extLst>
        </xdr:cNvPr>
        <xdr:cNvSpPr/>
      </xdr:nvSpPr>
      <xdr:spPr>
        <a:xfrm>
          <a:off x="2032000" y="419163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228600</xdr:colOff>
      <xdr:row>245</xdr:row>
      <xdr:rowOff>0</xdr:rowOff>
    </xdr:from>
    <xdr:to>
      <xdr:col>3</xdr:col>
      <xdr:colOff>412750</xdr:colOff>
      <xdr:row>248</xdr:row>
      <xdr:rowOff>31750</xdr:rowOff>
    </xdr:to>
    <xdr:sp macro="" textlink="">
      <xdr:nvSpPr>
        <xdr:cNvPr id="30" name="Arrow: Down 29">
          <a:extLst>
            <a:ext uri="{FF2B5EF4-FFF2-40B4-BE49-F238E27FC236}">
              <a16:creationId xmlns:a16="http://schemas.microsoft.com/office/drawing/2014/main" id="{2CBD4CBE-1ACF-465A-9244-5D338B3DB1B3}"/>
            </a:ext>
          </a:extLst>
        </xdr:cNvPr>
        <xdr:cNvSpPr/>
      </xdr:nvSpPr>
      <xdr:spPr>
        <a:xfrm>
          <a:off x="2057400" y="451167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692150</xdr:colOff>
      <xdr:row>244</xdr:row>
      <xdr:rowOff>152400</xdr:rowOff>
    </xdr:from>
    <xdr:to>
      <xdr:col>8</xdr:col>
      <xdr:colOff>374650</xdr:colOff>
      <xdr:row>247</xdr:row>
      <xdr:rowOff>88900</xdr:rowOff>
    </xdr:to>
    <xdr:sp macro="" textlink="">
      <xdr:nvSpPr>
        <xdr:cNvPr id="32" name="TextBox 31">
          <a:extLst>
            <a:ext uri="{FF2B5EF4-FFF2-40B4-BE49-F238E27FC236}">
              <a16:creationId xmlns:a16="http://schemas.microsoft.com/office/drawing/2014/main" id="{43ACF47D-4696-4275-BF83-82A54C34E4EF}"/>
            </a:ext>
          </a:extLst>
        </xdr:cNvPr>
        <xdr:cNvSpPr txBox="1"/>
      </xdr:nvSpPr>
      <xdr:spPr>
        <a:xfrm>
          <a:off x="2520950" y="45085000"/>
          <a:ext cx="3162300" cy="4889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Final</a:t>
          </a:r>
          <a:r>
            <a:rPr lang="en-US" sz="1100" b="1" baseline="0">
              <a:solidFill>
                <a:srgbClr val="C00000"/>
              </a:solidFill>
            </a:rPr>
            <a:t> Step:  Interpret the results and reject/do not reject the null hypothesis.</a:t>
          </a:r>
          <a:endParaRPr lang="en-US" sz="1100" b="1">
            <a:solidFill>
              <a:srgbClr val="C00000"/>
            </a:solidFill>
          </a:endParaRPr>
        </a:p>
      </xdr:txBody>
    </xdr:sp>
    <xdr:clientData/>
  </xdr:twoCellAnchor>
  <xdr:twoCellAnchor editAs="oneCell">
    <xdr:from>
      <xdr:col>6</xdr:col>
      <xdr:colOff>565150</xdr:colOff>
      <xdr:row>193</xdr:row>
      <xdr:rowOff>177801</xdr:rowOff>
    </xdr:from>
    <xdr:to>
      <xdr:col>13</xdr:col>
      <xdr:colOff>54833</xdr:colOff>
      <xdr:row>208</xdr:row>
      <xdr:rowOff>25400</xdr:rowOff>
    </xdr:to>
    <xdr:pic>
      <xdr:nvPicPr>
        <xdr:cNvPr id="34" name="Picture 33">
          <a:extLst>
            <a:ext uri="{FF2B5EF4-FFF2-40B4-BE49-F238E27FC236}">
              <a16:creationId xmlns:a16="http://schemas.microsoft.com/office/drawing/2014/main" id="{2936FA23-D724-49C9-AC9F-AB364A065C2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4654550" y="35718751"/>
          <a:ext cx="3921983" cy="260984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508000</xdr:colOff>
      <xdr:row>208</xdr:row>
      <xdr:rowOff>165100</xdr:rowOff>
    </xdr:from>
    <xdr:to>
      <xdr:col>10</xdr:col>
      <xdr:colOff>82550</xdr:colOff>
      <xdr:row>212</xdr:row>
      <xdr:rowOff>12700</xdr:rowOff>
    </xdr:to>
    <xdr:sp macro="" textlink="">
      <xdr:nvSpPr>
        <xdr:cNvPr id="35" name="Arrow: Down 34">
          <a:extLst>
            <a:ext uri="{FF2B5EF4-FFF2-40B4-BE49-F238E27FC236}">
              <a16:creationId xmlns:a16="http://schemas.microsoft.com/office/drawing/2014/main" id="{30F7BAA9-ADF5-42B8-95A8-87116F606B46}"/>
            </a:ext>
          </a:extLst>
        </xdr:cNvPr>
        <xdr:cNvSpPr/>
      </xdr:nvSpPr>
      <xdr:spPr>
        <a:xfrm>
          <a:off x="6591300" y="384683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1</xdr:colOff>
      <xdr:row>213</xdr:row>
      <xdr:rowOff>1</xdr:rowOff>
    </xdr:from>
    <xdr:to>
      <xdr:col>12</xdr:col>
      <xdr:colOff>463505</xdr:colOff>
      <xdr:row>227</xdr:row>
      <xdr:rowOff>6351</xdr:rowOff>
    </xdr:to>
    <xdr:pic>
      <xdr:nvPicPr>
        <xdr:cNvPr id="37" name="Picture 36">
          <a:extLst>
            <a:ext uri="{FF2B5EF4-FFF2-40B4-BE49-F238E27FC236}">
              <a16:creationId xmlns:a16="http://schemas.microsoft.com/office/drawing/2014/main" id="{28C052DB-D859-42A2-85D0-857690E73DA5}"/>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4699001" y="39223951"/>
          <a:ext cx="3676604" cy="258445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381000</xdr:colOff>
      <xdr:row>227</xdr:row>
      <xdr:rowOff>107950</xdr:rowOff>
    </xdr:from>
    <xdr:to>
      <xdr:col>9</xdr:col>
      <xdr:colOff>565150</xdr:colOff>
      <xdr:row>230</xdr:row>
      <xdr:rowOff>139700</xdr:rowOff>
    </xdr:to>
    <xdr:sp macro="" textlink="">
      <xdr:nvSpPr>
        <xdr:cNvPr id="38" name="Arrow: Down 37">
          <a:extLst>
            <a:ext uri="{FF2B5EF4-FFF2-40B4-BE49-F238E27FC236}">
              <a16:creationId xmlns:a16="http://schemas.microsoft.com/office/drawing/2014/main" id="{1F80BB5D-AB19-479A-BC66-EF4A7FC7EC29}"/>
            </a:ext>
          </a:extLst>
        </xdr:cNvPr>
        <xdr:cNvSpPr/>
      </xdr:nvSpPr>
      <xdr:spPr>
        <a:xfrm>
          <a:off x="6464300" y="419100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0</xdr:colOff>
      <xdr:row>231</xdr:row>
      <xdr:rowOff>0</xdr:rowOff>
    </xdr:from>
    <xdr:to>
      <xdr:col>13</xdr:col>
      <xdr:colOff>212381</xdr:colOff>
      <xdr:row>244</xdr:row>
      <xdr:rowOff>50799</xdr:rowOff>
    </xdr:to>
    <xdr:pic>
      <xdr:nvPicPr>
        <xdr:cNvPr id="40" name="Picture 39">
          <a:extLst>
            <a:ext uri="{FF2B5EF4-FFF2-40B4-BE49-F238E27FC236}">
              <a16:creationId xmlns:a16="http://schemas.microsoft.com/office/drawing/2014/main" id="{6A699124-C7A4-4913-814F-8247406608F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99000" y="42538650"/>
          <a:ext cx="4035081" cy="244474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234950</xdr:colOff>
      <xdr:row>248</xdr:row>
      <xdr:rowOff>88900</xdr:rowOff>
    </xdr:from>
    <xdr:to>
      <xdr:col>13</xdr:col>
      <xdr:colOff>85137</xdr:colOff>
      <xdr:row>262</xdr:row>
      <xdr:rowOff>127171</xdr:rowOff>
    </xdr:to>
    <xdr:pic>
      <xdr:nvPicPr>
        <xdr:cNvPr id="41" name="Picture 40">
          <a:extLst>
            <a:ext uri="{FF2B5EF4-FFF2-40B4-BE49-F238E27FC236}">
              <a16:creationId xmlns:a16="http://schemas.microsoft.com/office/drawing/2014/main" id="{02B2EBC8-5CBA-42CC-8CA4-B6B11CF8CBD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933950" y="45758100"/>
          <a:ext cx="3672887" cy="261637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10</xdr:col>
      <xdr:colOff>25400</xdr:colOff>
      <xdr:row>244</xdr:row>
      <xdr:rowOff>171450</xdr:rowOff>
    </xdr:from>
    <xdr:to>
      <xdr:col>10</xdr:col>
      <xdr:colOff>209550</xdr:colOff>
      <xdr:row>248</xdr:row>
      <xdr:rowOff>19050</xdr:rowOff>
    </xdr:to>
    <xdr:sp macro="" textlink="">
      <xdr:nvSpPr>
        <xdr:cNvPr id="42" name="Arrow: Down 41">
          <a:extLst>
            <a:ext uri="{FF2B5EF4-FFF2-40B4-BE49-F238E27FC236}">
              <a16:creationId xmlns:a16="http://schemas.microsoft.com/office/drawing/2014/main" id="{24E36DC4-6908-4B00-AB3B-86F6E1A7ABA2}"/>
            </a:ext>
          </a:extLst>
        </xdr:cNvPr>
        <xdr:cNvSpPr/>
      </xdr:nvSpPr>
      <xdr:spPr>
        <a:xfrm>
          <a:off x="6718300" y="451040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63500</xdr:colOff>
      <xdr:row>0</xdr:row>
      <xdr:rowOff>44450</xdr:rowOff>
    </xdr:from>
    <xdr:to>
      <xdr:col>12</xdr:col>
      <xdr:colOff>317500</xdr:colOff>
      <xdr:row>12</xdr:row>
      <xdr:rowOff>19050</xdr:rowOff>
    </xdr:to>
    <xdr:sp macro="" textlink="">
      <xdr:nvSpPr>
        <xdr:cNvPr id="2" name="TextBox 1">
          <a:extLst>
            <a:ext uri="{FF2B5EF4-FFF2-40B4-BE49-F238E27FC236}">
              <a16:creationId xmlns:a16="http://schemas.microsoft.com/office/drawing/2014/main" id="{2592165E-11B7-4772-9B3D-7EB837424A50}"/>
            </a:ext>
          </a:extLst>
        </xdr:cNvPr>
        <xdr:cNvSpPr txBox="1"/>
      </xdr:nvSpPr>
      <xdr:spPr>
        <a:xfrm>
          <a:off x="63500" y="44450"/>
          <a:ext cx="8166100" cy="21844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600" b="1"/>
            <a:t>Fundamentals of Hypothesis Testing</a:t>
          </a:r>
        </a:p>
        <a:p>
          <a:endParaRPr lang="en-US" sz="1100"/>
        </a:p>
        <a:p>
          <a:r>
            <a:rPr lang="en-US" sz="1100" b="1">
              <a:solidFill>
                <a:srgbClr val="C00000"/>
              </a:solidFill>
            </a:rPr>
            <a:t>Hypothesis testing </a:t>
          </a:r>
          <a:r>
            <a:rPr lang="en-US" sz="1100"/>
            <a:t>analyzes differences between a sample statistic and the results one would expect if a null hypothesis was true. In doing so, hypothesis testing enables one to make inferences about a population parameter that are based on the sample statistic examined by the hypothesis test. </a:t>
          </a:r>
        </a:p>
        <a:p>
          <a:endParaRPr lang="en-US" sz="1100"/>
        </a:p>
        <a:p>
          <a:r>
            <a:rPr lang="en-US" sz="1100" b="1">
              <a:solidFill>
                <a:srgbClr val="C00000"/>
              </a:solidFill>
            </a:rPr>
            <a:t>Examples of such Inferences</a:t>
          </a:r>
        </a:p>
        <a:p>
          <a:endParaRPr lang="en-US" sz="1100"/>
        </a:p>
        <a:p>
          <a:r>
            <a:rPr lang="en-US" sz="1100"/>
            <a:t>• the mean weight of the cereal boxes in a sample is a value consistent with what you would expect if the mean of the entire population of cereal boxes were 368 grams </a:t>
          </a:r>
        </a:p>
        <a:p>
          <a:r>
            <a:rPr lang="en-US" sz="1100"/>
            <a:t>• the population mean is not equal to 368 grams because the sample mean is significantly different from 368 gram</a:t>
          </a:r>
        </a:p>
      </xdr:txBody>
    </xdr:sp>
    <xdr:clientData/>
  </xdr:twoCellAnchor>
  <xdr:twoCellAnchor>
    <xdr:from>
      <xdr:col>0</xdr:col>
      <xdr:colOff>69850</xdr:colOff>
      <xdr:row>12</xdr:row>
      <xdr:rowOff>165100</xdr:rowOff>
    </xdr:from>
    <xdr:to>
      <xdr:col>12</xdr:col>
      <xdr:colOff>323850</xdr:colOff>
      <xdr:row>28</xdr:row>
      <xdr:rowOff>82550</xdr:rowOff>
    </xdr:to>
    <xdr:sp macro="" textlink="">
      <xdr:nvSpPr>
        <xdr:cNvPr id="3" name="TextBox 2">
          <a:extLst>
            <a:ext uri="{FF2B5EF4-FFF2-40B4-BE49-F238E27FC236}">
              <a16:creationId xmlns:a16="http://schemas.microsoft.com/office/drawing/2014/main" id="{F143F62B-E05D-4D98-A5BE-07C9D21F55EC}"/>
            </a:ext>
          </a:extLst>
        </xdr:cNvPr>
        <xdr:cNvSpPr txBox="1"/>
      </xdr:nvSpPr>
      <xdr:spPr>
        <a:xfrm>
          <a:off x="69850" y="2374900"/>
          <a:ext cx="8166100" cy="28638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Step 1:</a:t>
          </a:r>
          <a:r>
            <a:rPr lang="en-US" sz="1100" b="1"/>
            <a:t>  </a:t>
          </a:r>
          <a:r>
            <a:rPr lang="en-US" sz="1100" b="1">
              <a:solidFill>
                <a:srgbClr val="C00000"/>
              </a:solidFill>
            </a:rPr>
            <a:t>Formulate a null (</a:t>
          </a:r>
          <a:r>
            <a:rPr lang="en-US" sz="1100" b="1">
              <a:solidFill>
                <a:srgbClr val="C00000"/>
              </a:solidFill>
              <a:effectLst/>
              <a:latin typeface="+mn-lt"/>
              <a:ea typeface="+mn-ea"/>
              <a:cs typeface="+mn-cs"/>
            </a:rPr>
            <a:t>H</a:t>
          </a:r>
          <a:r>
            <a:rPr lang="en-US" sz="1100" b="1" baseline="-25000">
              <a:solidFill>
                <a:srgbClr val="C00000"/>
              </a:solidFill>
              <a:effectLst/>
              <a:latin typeface="+mn-lt"/>
              <a:ea typeface="+mn-ea"/>
              <a:cs typeface="+mn-cs"/>
            </a:rPr>
            <a:t>0</a:t>
          </a:r>
          <a:r>
            <a:rPr lang="en-US" sz="1100" b="1">
              <a:solidFill>
                <a:srgbClr val="C00000"/>
              </a:solidFill>
              <a:effectLst/>
              <a:latin typeface="+mn-lt"/>
              <a:ea typeface="+mn-ea"/>
              <a:cs typeface="+mn-cs"/>
            </a:rPr>
            <a:t>)</a:t>
          </a:r>
          <a:r>
            <a:rPr lang="en-US" sz="1100" b="1">
              <a:solidFill>
                <a:srgbClr val="C00000"/>
              </a:solidFill>
            </a:rPr>
            <a:t> and alternate (H</a:t>
          </a:r>
          <a:r>
            <a:rPr lang="en-US" sz="1100" b="1" baseline="-25000">
              <a:solidFill>
                <a:srgbClr val="C00000"/>
              </a:solidFill>
            </a:rPr>
            <a:t>1</a:t>
          </a:r>
          <a:r>
            <a:rPr lang="en-US" sz="1100" b="1">
              <a:solidFill>
                <a:srgbClr val="C00000"/>
              </a:solidFill>
            </a:rPr>
            <a:t>) hypothesis.</a:t>
          </a:r>
        </a:p>
        <a:p>
          <a:endParaRPr lang="en-US" sz="1100"/>
        </a:p>
        <a:p>
          <a:r>
            <a:rPr lang="en-US" sz="1100"/>
            <a:t>The null hypothesis, represented by the symbol </a:t>
          </a: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0</a:t>
          </a:r>
          <a:r>
            <a:rPr lang="en-US" sz="1100"/>
            <a:t>, often states a status quo case.  (uses =, &lt;=, &gt;= )</a:t>
          </a:r>
        </a:p>
        <a:p>
          <a:endParaRPr lang="en-US" sz="1100"/>
        </a:p>
        <a:p>
          <a:r>
            <a:rPr lang="en-US" sz="1100"/>
            <a:t>The alternative hypothesis, represented by the symbol </a:t>
          </a: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1</a:t>
          </a:r>
          <a:r>
            <a:rPr lang="en-US" sz="1100"/>
            <a:t>, states a claim that is con-trary to the null hypothesis. (uses &lt;, &gt;, ≠)</a:t>
          </a:r>
        </a:p>
        <a:p>
          <a:endParaRPr lang="en-US" sz="1100"/>
        </a:p>
        <a:p>
          <a:r>
            <a:rPr lang="en-US" sz="1100"/>
            <a:t>Hypothesis testing reaches conclusions about parameters, not statistics.</a:t>
          </a:r>
        </a:p>
        <a:p>
          <a:endParaRPr lang="en-US" sz="1100"/>
        </a:p>
        <a:p>
          <a:r>
            <a:rPr lang="en-US" sz="1100"/>
            <a:t>A pair of null and alternative hypotheses are always mutually exclusive—only one of them</a:t>
          </a:r>
          <a:r>
            <a:rPr lang="en-US" sz="1100" baseline="0"/>
            <a:t> </a:t>
          </a:r>
          <a:r>
            <a:rPr lang="en-US" sz="1100"/>
            <a:t>can be true.</a:t>
          </a:r>
        </a:p>
        <a:p>
          <a:endParaRPr lang="en-US" sz="1100"/>
        </a:p>
        <a:p>
          <a:r>
            <a:rPr lang="en-US" sz="1100"/>
            <a:t>Example:		</a:t>
          </a:r>
          <a:r>
            <a:rPr lang="en-US" sz="1100">
              <a:solidFill>
                <a:schemeClr val="dk1"/>
              </a:solidFill>
              <a:effectLst/>
              <a:latin typeface="+mn-lt"/>
              <a:ea typeface="+mn-ea"/>
              <a:cs typeface="+mn-cs"/>
            </a:rPr>
            <a:t>Example:</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0</a:t>
          </a:r>
          <a:r>
            <a:rPr lang="en-US" sz="1100">
              <a:solidFill>
                <a:schemeClr val="dk1"/>
              </a:solidFill>
              <a:effectLst/>
              <a:latin typeface="+mn-lt"/>
              <a:ea typeface="+mn-ea"/>
              <a:cs typeface="+mn-cs"/>
            </a:rPr>
            <a:t>:  µ = 368		H</a:t>
          </a:r>
          <a:r>
            <a:rPr lang="en-US" sz="1100" baseline="-25000">
              <a:solidFill>
                <a:schemeClr val="dk1"/>
              </a:solidFill>
              <a:effectLst/>
              <a:latin typeface="+mn-lt"/>
              <a:ea typeface="+mn-ea"/>
              <a:cs typeface="+mn-cs"/>
            </a:rPr>
            <a:t>0</a:t>
          </a:r>
          <a:r>
            <a:rPr lang="en-US" sz="1100">
              <a:solidFill>
                <a:schemeClr val="dk1"/>
              </a:solidFill>
              <a:effectLst/>
              <a:latin typeface="+mn-lt"/>
              <a:ea typeface="+mn-ea"/>
              <a:cs typeface="+mn-cs"/>
            </a:rPr>
            <a:t>:  p</a:t>
          </a:r>
          <a:r>
            <a:rPr lang="en-US" sz="1100" baseline="0">
              <a:solidFill>
                <a:schemeClr val="dk1"/>
              </a:solidFill>
              <a:effectLst/>
              <a:latin typeface="+mn-lt"/>
              <a:ea typeface="+mn-ea"/>
              <a:cs typeface="+mn-cs"/>
            </a:rPr>
            <a:t> &lt;= 0.68</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H</a:t>
          </a:r>
          <a:r>
            <a:rPr lang="en-US" sz="1100" baseline="-25000">
              <a:solidFill>
                <a:schemeClr val="dk1"/>
              </a:solidFill>
              <a:effectLst/>
              <a:latin typeface="+mn-lt"/>
              <a:ea typeface="+mn-ea"/>
              <a:cs typeface="+mn-cs"/>
            </a:rPr>
            <a:t>1</a:t>
          </a:r>
          <a:r>
            <a:rPr lang="en-US" sz="1100" baseline="0">
              <a:solidFill>
                <a:schemeClr val="dk1"/>
              </a:solidFill>
              <a:effectLst/>
              <a:latin typeface="+mn-lt"/>
              <a:ea typeface="+mn-ea"/>
              <a:cs typeface="+mn-cs"/>
            </a:rPr>
            <a:t>:  </a:t>
          </a:r>
          <a:r>
            <a:rPr lang="en-US" sz="1100">
              <a:solidFill>
                <a:schemeClr val="dk1"/>
              </a:solidFill>
              <a:effectLst/>
              <a:latin typeface="+mn-lt"/>
              <a:ea typeface="+mn-ea"/>
              <a:cs typeface="+mn-cs"/>
            </a:rPr>
            <a:t>µ ≠ 368		H</a:t>
          </a:r>
          <a:r>
            <a:rPr lang="en-US" sz="1100" baseline="-25000">
              <a:solidFill>
                <a:schemeClr val="dk1"/>
              </a:solidFill>
              <a:effectLst/>
              <a:latin typeface="+mn-lt"/>
              <a:ea typeface="+mn-ea"/>
              <a:cs typeface="+mn-cs"/>
            </a:rPr>
            <a:t>1</a:t>
          </a:r>
          <a:r>
            <a:rPr lang="en-US" sz="1100" baseline="0">
              <a:solidFill>
                <a:schemeClr val="dk1"/>
              </a:solidFill>
              <a:effectLst/>
              <a:latin typeface="+mn-lt"/>
              <a:ea typeface="+mn-ea"/>
              <a:cs typeface="+mn-cs"/>
            </a:rPr>
            <a:t>:  p &gt;</a:t>
          </a:r>
          <a:r>
            <a:rPr lang="en-US" sz="1100">
              <a:solidFill>
                <a:schemeClr val="dk1"/>
              </a:solidFill>
              <a:effectLst/>
              <a:latin typeface="+mn-lt"/>
              <a:ea typeface="+mn-ea"/>
              <a:cs typeface="+mn-cs"/>
            </a:rPr>
            <a:t> 0.68</a:t>
          </a:r>
          <a:endParaRPr lang="en-US">
            <a:effectLst/>
          </a:endParaRPr>
        </a:p>
        <a:p>
          <a:endParaRPr lang="en-US" sz="1100">
            <a:solidFill>
              <a:schemeClr val="dk1"/>
            </a:solidFill>
            <a:effectLst/>
            <a:latin typeface="+mn-lt"/>
            <a:ea typeface="+mn-ea"/>
            <a:cs typeface="+mn-cs"/>
          </a:endParaRPr>
        </a:p>
        <a:p>
          <a:r>
            <a:rPr lang="en-US" sz="1100"/>
            <a:t>Note that the null and alternative hypotheses are always stated in terms of the population parameter because a hypothesis test always examines a sample statistic. </a:t>
          </a:r>
        </a:p>
      </xdr:txBody>
    </xdr:sp>
    <xdr:clientData/>
  </xdr:twoCellAnchor>
  <xdr:twoCellAnchor>
    <xdr:from>
      <xdr:col>0</xdr:col>
      <xdr:colOff>114300</xdr:colOff>
      <xdr:row>29</xdr:row>
      <xdr:rowOff>44450</xdr:rowOff>
    </xdr:from>
    <xdr:to>
      <xdr:col>12</xdr:col>
      <xdr:colOff>304800</xdr:colOff>
      <xdr:row>48</xdr:row>
      <xdr:rowOff>25400</xdr:rowOff>
    </xdr:to>
    <xdr:sp macro="" textlink="">
      <xdr:nvSpPr>
        <xdr:cNvPr id="4" name="TextBox 3">
          <a:extLst>
            <a:ext uri="{FF2B5EF4-FFF2-40B4-BE49-F238E27FC236}">
              <a16:creationId xmlns:a16="http://schemas.microsoft.com/office/drawing/2014/main" id="{97028854-0823-417F-95A8-629AAC47B5F3}"/>
            </a:ext>
          </a:extLst>
        </xdr:cNvPr>
        <xdr:cNvSpPr txBox="1"/>
      </xdr:nvSpPr>
      <xdr:spPr>
        <a:xfrm>
          <a:off x="114300" y="5384800"/>
          <a:ext cx="8102600" cy="3479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IMPORTANT:</a:t>
          </a:r>
          <a:r>
            <a:rPr lang="en-US" sz="1100"/>
            <a:t>  Finding insufficient evidence causes one not to reject the null hypothesis. This does not mean that hypothesis testing can “prove” that the null hypothesis is true; hypothesis testing can only show that the results have failed to prove that the null hypothesis is false, an important distinction.</a:t>
          </a:r>
        </a:p>
        <a:p>
          <a:endParaRPr lang="en-US" sz="1100"/>
        </a:p>
        <a:p>
          <a:r>
            <a:rPr lang="en-US" sz="1100"/>
            <a:t>		</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						</a:t>
          </a:r>
          <a:r>
            <a:rPr lang="en-US" sz="1100" baseline="0"/>
            <a:t> &lt;-- or population proportion, p</a:t>
          </a:r>
          <a:endParaRPr lang="en-US" sz="1100"/>
        </a:p>
      </xdr:txBody>
    </xdr:sp>
    <xdr:clientData/>
  </xdr:twoCellAnchor>
  <xdr:twoCellAnchor editAs="oneCell">
    <xdr:from>
      <xdr:col>2</xdr:col>
      <xdr:colOff>234950</xdr:colOff>
      <xdr:row>33</xdr:row>
      <xdr:rowOff>57150</xdr:rowOff>
    </xdr:from>
    <xdr:to>
      <xdr:col>8</xdr:col>
      <xdr:colOff>277284</xdr:colOff>
      <xdr:row>47</xdr:row>
      <xdr:rowOff>120650</xdr:rowOff>
    </xdr:to>
    <xdr:pic>
      <xdr:nvPicPr>
        <xdr:cNvPr id="5" name="Picture 4">
          <a:extLst>
            <a:ext uri="{FF2B5EF4-FFF2-40B4-BE49-F238E27FC236}">
              <a16:creationId xmlns:a16="http://schemas.microsoft.com/office/drawing/2014/main" id="{1D9F4F18-A44F-480B-8869-EEB6B911CCD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54150" y="6134100"/>
          <a:ext cx="4131734" cy="2641600"/>
        </a:xfrm>
        <a:prstGeom prst="rect">
          <a:avLst/>
        </a:prstGeom>
      </xdr:spPr>
    </xdr:pic>
    <xdr:clientData/>
  </xdr:twoCellAnchor>
  <xdr:twoCellAnchor editAs="oneCell">
    <xdr:from>
      <xdr:col>12</xdr:col>
      <xdr:colOff>412750</xdr:colOff>
      <xdr:row>32</xdr:row>
      <xdr:rowOff>139700</xdr:rowOff>
    </xdr:from>
    <xdr:to>
      <xdr:col>20</xdr:col>
      <xdr:colOff>159710</xdr:colOff>
      <xdr:row>42</xdr:row>
      <xdr:rowOff>127000</xdr:rowOff>
    </xdr:to>
    <xdr:pic>
      <xdr:nvPicPr>
        <xdr:cNvPr id="6" name="Picture 5">
          <a:extLst>
            <a:ext uri="{FF2B5EF4-FFF2-40B4-BE49-F238E27FC236}">
              <a16:creationId xmlns:a16="http://schemas.microsoft.com/office/drawing/2014/main" id="{63C5E78A-23E6-4D09-8DFA-A38E5C7265B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324850" y="6032500"/>
          <a:ext cx="4623760" cy="1828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139700</xdr:colOff>
      <xdr:row>49</xdr:row>
      <xdr:rowOff>6350</xdr:rowOff>
    </xdr:from>
    <xdr:to>
      <xdr:col>12</xdr:col>
      <xdr:colOff>279400</xdr:colOff>
      <xdr:row>68</xdr:row>
      <xdr:rowOff>95250</xdr:rowOff>
    </xdr:to>
    <xdr:sp macro="" textlink="">
      <xdr:nvSpPr>
        <xdr:cNvPr id="7" name="TextBox 6">
          <a:extLst>
            <a:ext uri="{FF2B5EF4-FFF2-40B4-BE49-F238E27FC236}">
              <a16:creationId xmlns:a16="http://schemas.microsoft.com/office/drawing/2014/main" id="{5BB982C9-D0BE-4B97-915F-7D7B8166CF8A}"/>
            </a:ext>
          </a:extLst>
        </xdr:cNvPr>
        <xdr:cNvSpPr txBox="1"/>
      </xdr:nvSpPr>
      <xdr:spPr>
        <a:xfrm>
          <a:off x="139700" y="9029700"/>
          <a:ext cx="8051800" cy="35877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Step 2: Gather</a:t>
          </a:r>
          <a:r>
            <a:rPr lang="en-US" sz="1100" b="1" baseline="0">
              <a:solidFill>
                <a:srgbClr val="C00000"/>
              </a:solidFill>
            </a:rPr>
            <a:t> evidence.  </a:t>
          </a:r>
          <a:r>
            <a:rPr lang="en-US" sz="1100"/>
            <a:t>(Calculate</a:t>
          </a:r>
          <a:r>
            <a:rPr lang="en-US" sz="1100" baseline="0"/>
            <a:t> a test statistic and the </a:t>
          </a:r>
          <a:r>
            <a:rPr lang="en-US" sz="1100">
              <a:solidFill>
                <a:schemeClr val="dk1"/>
              </a:solidFill>
              <a:effectLst/>
              <a:latin typeface="+mn-lt"/>
              <a:ea typeface="+mn-ea"/>
              <a:cs typeface="+mn-cs"/>
            </a:rPr>
            <a:t>critical value of the test statistic</a:t>
          </a:r>
          <a:r>
            <a:rPr lang="en-US" sz="1100" baseline="0"/>
            <a:t>.)</a:t>
          </a:r>
        </a:p>
        <a:p>
          <a:endParaRPr lang="en-US" sz="1100" baseline="0"/>
        </a:p>
        <a:p>
          <a:r>
            <a:rPr lang="en-US" sz="1100"/>
            <a:t>Hypothesis testing uses sample data to determine how likely it is that the null hypothesis is true.</a:t>
          </a:r>
        </a:p>
        <a:p>
          <a:endParaRPr lang="en-US" sz="1100"/>
        </a:p>
        <a:p>
          <a:r>
            <a:rPr lang="en-US" sz="1100"/>
            <a:t>This </a:t>
          </a:r>
          <a:r>
            <a:rPr lang="en-US" sz="1100" b="1">
              <a:solidFill>
                <a:srgbClr val="C00000"/>
              </a:solidFill>
            </a:rPr>
            <a:t>sample statistic </a:t>
          </a:r>
          <a:r>
            <a:rPr lang="en-US" sz="1100"/>
            <a:t>is an estimate of the corresponding parameter,</a:t>
          </a:r>
          <a:r>
            <a:rPr lang="en-US" sz="1100" baseline="0"/>
            <a:t> such as </a:t>
          </a:r>
          <a:r>
            <a:rPr lang="en-US" sz="1100"/>
            <a:t>the population mean,</a:t>
          </a:r>
          <a:r>
            <a:rPr lang="en-US" sz="1100" baseline="0"/>
            <a:t> </a:t>
          </a:r>
          <a:r>
            <a:rPr lang="en-US" sz="1100">
              <a:solidFill>
                <a:schemeClr val="dk1"/>
              </a:solidFill>
              <a:effectLst/>
              <a:latin typeface="+mn-lt"/>
              <a:ea typeface="+mn-ea"/>
              <a:cs typeface="+mn-cs"/>
            </a:rPr>
            <a:t>µ,</a:t>
          </a:r>
          <a:r>
            <a:rPr lang="en-US" sz="1100" baseline="0">
              <a:solidFill>
                <a:schemeClr val="dk1"/>
              </a:solidFill>
              <a:effectLst/>
              <a:latin typeface="+mn-lt"/>
              <a:ea typeface="+mn-ea"/>
              <a:cs typeface="+mn-cs"/>
            </a:rPr>
            <a:t> population proportion, p.</a:t>
          </a:r>
        </a:p>
        <a:p>
          <a:endParaRPr lang="en-US" sz="1100" baseline="0">
            <a:solidFill>
              <a:schemeClr val="dk1"/>
            </a:solidFill>
            <a:effectLst/>
            <a:latin typeface="+mn-lt"/>
            <a:ea typeface="+mn-ea"/>
            <a:cs typeface="+mn-cs"/>
          </a:endParaRPr>
        </a:p>
        <a:p>
          <a:r>
            <a:rPr lang="en-US" sz="1100"/>
            <a:t>Even if the null hypothesis is true, the sample statistic is likely to differ from the value of the parameter because of variation due to sampling. One does expect the sample statistic to be close to the population parameter if the null hypothesis is true. If the sample statistic is close to the population parameter, one has insufficient evidence to reject the null hypothesis.  However, if there is a large difference between the value of the sample statistic and the hypothesized value of the population parameter, one might conclude that the null hypothesis is false</a:t>
          </a:r>
          <a:r>
            <a:rPr lang="en-US" sz="1100" baseline="0"/>
            <a:t> and reject the null hypothesis.</a:t>
          </a:r>
        </a:p>
        <a:p>
          <a:endParaRPr lang="en-US" sz="1100" baseline="0"/>
        </a:p>
        <a:p>
          <a:r>
            <a:rPr lang="en-US" sz="1100"/>
            <a:t>However, the decision-making process is not always so clear-cut. Determining what is “very close” and what is “very different” is arbitrary without clear definitions. Hypothesis-testing methodology provides clear definitions for evaluating differences. This methodology quantifies the decision-making process by calculating the probability of getting a certain sample result if the null hypothesis is true. The methodology determines this probability by first calculating the sampling distribution for the sample statistic of interest, such as a sample mean, and then calculating the test statistic for the sample. Because the sampling distribution for the test statistic often follows a well-known statistical distribution, such as the standardized normal distribution or t distribution, one of these well-known distributions can help determine whether the null hypothesis is true.</a:t>
          </a:r>
        </a:p>
        <a:p>
          <a:endParaRPr lang="en-US" sz="1100"/>
        </a:p>
        <a:p>
          <a:endParaRPr lang="en-US" sz="1100"/>
        </a:p>
      </xdr:txBody>
    </xdr:sp>
    <xdr:clientData/>
  </xdr:twoCellAnchor>
  <xdr:twoCellAnchor>
    <xdr:from>
      <xdr:col>0</xdr:col>
      <xdr:colOff>209550</xdr:colOff>
      <xdr:row>107</xdr:row>
      <xdr:rowOff>171450</xdr:rowOff>
    </xdr:from>
    <xdr:to>
      <xdr:col>12</xdr:col>
      <xdr:colOff>368300</xdr:colOff>
      <xdr:row>131</xdr:row>
      <xdr:rowOff>120650</xdr:rowOff>
    </xdr:to>
    <xdr:sp macro="" textlink="">
      <xdr:nvSpPr>
        <xdr:cNvPr id="8" name="TextBox 7">
          <a:extLst>
            <a:ext uri="{FF2B5EF4-FFF2-40B4-BE49-F238E27FC236}">
              <a16:creationId xmlns:a16="http://schemas.microsoft.com/office/drawing/2014/main" id="{CB9E2C67-5B29-4AA5-B9BB-63076897EFA3}"/>
            </a:ext>
          </a:extLst>
        </xdr:cNvPr>
        <xdr:cNvSpPr txBox="1"/>
      </xdr:nvSpPr>
      <xdr:spPr>
        <a:xfrm>
          <a:off x="209550" y="19875500"/>
          <a:ext cx="8070850" cy="4368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The </a:t>
          </a:r>
          <a:r>
            <a:rPr lang="en-US" sz="1100" b="1">
              <a:solidFill>
                <a:srgbClr val="C00000"/>
              </a:solidFill>
            </a:rPr>
            <a:t>sampling distribution of the test statistic is divided into two regions</a:t>
          </a:r>
          <a:r>
            <a:rPr lang="en-US" sz="1100"/>
            <a:t>, a region of rejection (sometimes called the critical region) and a region of </a:t>
          </a:r>
          <a:r>
            <a:rPr lang="en-US" sz="1100" baseline="0"/>
            <a:t> </a:t>
          </a:r>
          <a:r>
            <a:rPr lang="en-US" sz="1100"/>
            <a:t>nonrejection.</a:t>
          </a:r>
          <a:r>
            <a:rPr lang="en-US" sz="1100" baseline="0"/>
            <a:t>  </a:t>
          </a:r>
          <a:r>
            <a:rPr lang="en-US" sz="1100"/>
            <a:t>If the test statistic falls into the region of nonrejection, one</a:t>
          </a:r>
          <a:r>
            <a:rPr lang="en-US" sz="1100" baseline="0"/>
            <a:t> </a:t>
          </a:r>
          <a:r>
            <a:rPr lang="en-US" sz="1100"/>
            <a:t>does not reject the null hypothesis.</a:t>
          </a:r>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endParaRPr lang="en-US" sz="1100"/>
        </a:p>
        <a:p>
          <a:r>
            <a:rPr lang="en-US" sz="1100"/>
            <a:t>To make a decision concerning the null hypothesis, one first determines the </a:t>
          </a:r>
          <a:r>
            <a:rPr lang="en-US" sz="1100" b="1">
              <a:solidFill>
                <a:srgbClr val="C00000"/>
              </a:solidFill>
            </a:rPr>
            <a:t>critical value of the test statistic</a:t>
          </a:r>
          <a:r>
            <a:rPr lang="en-US" sz="1100"/>
            <a:t>. The critical value </a:t>
          </a:r>
          <a:r>
            <a:rPr lang="en-US" sz="1100" b="1">
              <a:solidFill>
                <a:srgbClr val="C00000"/>
              </a:solidFill>
            </a:rPr>
            <a:t>divides the nonrejection region from the rejection region. </a:t>
          </a:r>
          <a:r>
            <a:rPr lang="en-US" sz="1100"/>
            <a:t>Determining the critical value depends on the size of the rejection region. The size of the rejection region is directly related to the risks involved in using only sample evidence to make decisions about a population parameter.</a:t>
          </a:r>
        </a:p>
        <a:p>
          <a:endParaRPr lang="en-US" sz="1100"/>
        </a:p>
      </xdr:txBody>
    </xdr:sp>
    <xdr:clientData/>
  </xdr:twoCellAnchor>
  <xdr:twoCellAnchor editAs="oneCell">
    <xdr:from>
      <xdr:col>0</xdr:col>
      <xdr:colOff>281238</xdr:colOff>
      <xdr:row>69</xdr:row>
      <xdr:rowOff>6350</xdr:rowOff>
    </xdr:from>
    <xdr:to>
      <xdr:col>8</xdr:col>
      <xdr:colOff>279665</xdr:colOff>
      <xdr:row>88</xdr:row>
      <xdr:rowOff>152400</xdr:rowOff>
    </xdr:to>
    <xdr:pic>
      <xdr:nvPicPr>
        <xdr:cNvPr id="9" name="Picture 8">
          <a:extLst>
            <a:ext uri="{FF2B5EF4-FFF2-40B4-BE49-F238E27FC236}">
              <a16:creationId xmlns:a16="http://schemas.microsoft.com/office/drawing/2014/main" id="{6688CCD6-2F8E-4C5E-8062-E24CFDC274A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81238" y="12712700"/>
          <a:ext cx="5307027" cy="36449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196850</xdr:colOff>
      <xdr:row>68</xdr:row>
      <xdr:rowOff>158750</xdr:rowOff>
    </xdr:from>
    <xdr:to>
      <xdr:col>17</xdr:col>
      <xdr:colOff>597171</xdr:colOff>
      <xdr:row>88</xdr:row>
      <xdr:rowOff>177990</xdr:rowOff>
    </xdr:to>
    <xdr:pic>
      <xdr:nvPicPr>
        <xdr:cNvPr id="10" name="Picture 9">
          <a:extLst>
            <a:ext uri="{FF2B5EF4-FFF2-40B4-BE49-F238E27FC236}">
              <a16:creationId xmlns:a16="http://schemas.microsoft.com/office/drawing/2014/main" id="{929DFE08-3A48-4481-80D7-0A51BDC9773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280150" y="12680950"/>
          <a:ext cx="5277121" cy="370224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5</xdr:col>
      <xdr:colOff>133351</xdr:colOff>
      <xdr:row>90</xdr:row>
      <xdr:rowOff>47752</xdr:rowOff>
    </xdr:from>
    <xdr:to>
      <xdr:col>11</xdr:col>
      <xdr:colOff>501651</xdr:colOff>
      <xdr:row>106</xdr:row>
      <xdr:rowOff>63686</xdr:rowOff>
    </xdr:to>
    <xdr:pic>
      <xdr:nvPicPr>
        <xdr:cNvPr id="11" name="Picture 10">
          <a:extLst>
            <a:ext uri="{FF2B5EF4-FFF2-40B4-BE49-F238E27FC236}">
              <a16:creationId xmlns:a16="http://schemas.microsoft.com/office/drawing/2014/main" id="{49681EB9-108C-4A03-ACD5-36FF3B09144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613151" y="16621252"/>
          <a:ext cx="4191000" cy="296233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2</xdr:col>
      <xdr:colOff>514350</xdr:colOff>
      <xdr:row>110</xdr:row>
      <xdr:rowOff>127000</xdr:rowOff>
    </xdr:from>
    <xdr:to>
      <xdr:col>8</xdr:col>
      <xdr:colOff>514560</xdr:colOff>
      <xdr:row>125</xdr:row>
      <xdr:rowOff>25537</xdr:rowOff>
    </xdr:to>
    <xdr:pic>
      <xdr:nvPicPr>
        <xdr:cNvPr id="12" name="Picture 11">
          <a:extLst>
            <a:ext uri="{FF2B5EF4-FFF2-40B4-BE49-F238E27FC236}">
              <a16:creationId xmlns:a16="http://schemas.microsoft.com/office/drawing/2014/main" id="{90C585CA-E0B9-47BC-96C6-18835F8ED5F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733550" y="20383500"/>
          <a:ext cx="4089610" cy="266078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222250</xdr:colOff>
      <xdr:row>132</xdr:row>
      <xdr:rowOff>19050</xdr:rowOff>
    </xdr:from>
    <xdr:to>
      <xdr:col>12</xdr:col>
      <xdr:colOff>374650</xdr:colOff>
      <xdr:row>151</xdr:row>
      <xdr:rowOff>82550</xdr:rowOff>
    </xdr:to>
    <xdr:sp macro="" textlink="">
      <xdr:nvSpPr>
        <xdr:cNvPr id="13" name="TextBox 12">
          <a:extLst>
            <a:ext uri="{FF2B5EF4-FFF2-40B4-BE49-F238E27FC236}">
              <a16:creationId xmlns:a16="http://schemas.microsoft.com/office/drawing/2014/main" id="{9787B2F7-8A4C-4950-A73C-417DF6390173}"/>
            </a:ext>
          </a:extLst>
        </xdr:cNvPr>
        <xdr:cNvSpPr txBox="1"/>
      </xdr:nvSpPr>
      <xdr:spPr>
        <a:xfrm>
          <a:off x="222250" y="24326850"/>
          <a:ext cx="8064500" cy="35623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Using hypothesis testing</a:t>
          </a:r>
        </a:p>
        <a:p>
          <a:r>
            <a:rPr lang="en-US" sz="1100"/>
            <a:t>involves the </a:t>
          </a:r>
          <a:r>
            <a:rPr lang="en-US" sz="1100" b="1">
              <a:solidFill>
                <a:srgbClr val="C00000"/>
              </a:solidFill>
            </a:rPr>
            <a:t>risk </a:t>
          </a:r>
          <a:r>
            <a:rPr lang="en-US" sz="1100"/>
            <a:t>of reaching </a:t>
          </a:r>
        </a:p>
        <a:p>
          <a:r>
            <a:rPr lang="en-US" sz="1100"/>
            <a:t>an incorrect conclusion. </a:t>
          </a:r>
        </a:p>
        <a:p>
          <a:endParaRPr lang="en-US" sz="1100"/>
        </a:p>
        <a:p>
          <a:endParaRPr lang="en-US" sz="1100"/>
        </a:p>
      </xdr:txBody>
    </xdr:sp>
    <xdr:clientData/>
  </xdr:twoCellAnchor>
  <xdr:twoCellAnchor editAs="oneCell">
    <xdr:from>
      <xdr:col>3</xdr:col>
      <xdr:colOff>381000</xdr:colOff>
      <xdr:row>133</xdr:row>
      <xdr:rowOff>6464</xdr:rowOff>
    </xdr:from>
    <xdr:to>
      <xdr:col>9</xdr:col>
      <xdr:colOff>107950</xdr:colOff>
      <xdr:row>150</xdr:row>
      <xdr:rowOff>25585</xdr:rowOff>
    </xdr:to>
    <xdr:pic>
      <xdr:nvPicPr>
        <xdr:cNvPr id="14" name="Picture 13">
          <a:extLst>
            <a:ext uri="{FF2B5EF4-FFF2-40B4-BE49-F238E27FC236}">
              <a16:creationId xmlns:a16="http://schemas.microsoft.com/office/drawing/2014/main" id="{24A91252-2AE4-4969-954E-6281CF88C80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209800" y="24498414"/>
          <a:ext cx="3981450" cy="314967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431800</xdr:colOff>
      <xdr:row>133</xdr:row>
      <xdr:rowOff>133350</xdr:rowOff>
    </xdr:from>
    <xdr:to>
      <xdr:col>17</xdr:col>
      <xdr:colOff>546325</xdr:colOff>
      <xdr:row>147</xdr:row>
      <xdr:rowOff>139833</xdr:rowOff>
    </xdr:to>
    <xdr:pic>
      <xdr:nvPicPr>
        <xdr:cNvPr id="15" name="Picture 14">
          <a:extLst>
            <a:ext uri="{FF2B5EF4-FFF2-40B4-BE49-F238E27FC236}">
              <a16:creationId xmlns:a16="http://schemas.microsoft.com/office/drawing/2014/main" id="{07ACCB54-3321-47DC-80F6-C38F5901965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7124700" y="24625300"/>
          <a:ext cx="4381725" cy="2584583"/>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241300</xdr:colOff>
      <xdr:row>151</xdr:row>
      <xdr:rowOff>171450</xdr:rowOff>
    </xdr:from>
    <xdr:to>
      <xdr:col>12</xdr:col>
      <xdr:colOff>381000</xdr:colOff>
      <xdr:row>172</xdr:row>
      <xdr:rowOff>63500</xdr:rowOff>
    </xdr:to>
    <xdr:sp macro="" textlink="">
      <xdr:nvSpPr>
        <xdr:cNvPr id="16" name="TextBox 15">
          <a:extLst>
            <a:ext uri="{FF2B5EF4-FFF2-40B4-BE49-F238E27FC236}">
              <a16:creationId xmlns:a16="http://schemas.microsoft.com/office/drawing/2014/main" id="{A4C868C6-1720-4E2A-BBD7-421539C49A50}"/>
            </a:ext>
          </a:extLst>
        </xdr:cNvPr>
        <xdr:cNvSpPr txBox="1"/>
      </xdr:nvSpPr>
      <xdr:spPr>
        <a:xfrm>
          <a:off x="241300" y="27978100"/>
          <a:ext cx="8051800" cy="37592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Traditionally, one </a:t>
          </a:r>
          <a:r>
            <a:rPr lang="en-US" sz="1100" b="1">
              <a:solidFill>
                <a:srgbClr val="C00000"/>
              </a:solidFill>
            </a:rPr>
            <a:t>controls the Type I error by determining the risk level, </a:t>
          </a:r>
          <a:r>
            <a:rPr lang="el-GR" sz="1100" b="1">
              <a:solidFill>
                <a:srgbClr val="C00000"/>
              </a:solidFill>
            </a:rPr>
            <a:t>α</a:t>
          </a:r>
          <a:r>
            <a:rPr lang="en-US" sz="1100">
              <a:solidFill>
                <a:srgbClr val="C00000"/>
              </a:solidFill>
            </a:rPr>
            <a:t>, </a:t>
          </a:r>
          <a:r>
            <a:rPr lang="en-US" sz="1100"/>
            <a:t>that one is willing to have of rejecting the null hypothesis when it is true. </a:t>
          </a:r>
        </a:p>
        <a:p>
          <a:endParaRPr lang="en-US" sz="1100"/>
        </a:p>
        <a:p>
          <a:r>
            <a:rPr lang="en-US" sz="1100"/>
            <a:t>This risk, or probability, of committing a Type I error is known </a:t>
          </a:r>
          <a:r>
            <a:rPr lang="en-US" sz="1100">
              <a:solidFill>
                <a:sysClr val="windowText" lastClr="000000"/>
              </a:solidFill>
            </a:rPr>
            <a:t>as </a:t>
          </a:r>
          <a:r>
            <a:rPr lang="en-US" sz="1100" b="0">
              <a:solidFill>
                <a:sysClr val="windowText" lastClr="000000"/>
              </a:solidFill>
            </a:rPr>
            <a:t>the </a:t>
          </a:r>
          <a:r>
            <a:rPr lang="en-US" sz="1100" b="1">
              <a:solidFill>
                <a:srgbClr val="C00000"/>
              </a:solidFill>
            </a:rPr>
            <a:t>level of significance (</a:t>
          </a:r>
          <a:r>
            <a:rPr lang="el-GR" sz="1100" b="1">
              <a:solidFill>
                <a:srgbClr val="C00000"/>
              </a:solidFill>
              <a:effectLst/>
              <a:latin typeface="+mn-lt"/>
              <a:ea typeface="+mn-ea"/>
              <a:cs typeface="+mn-cs"/>
            </a:rPr>
            <a:t>α</a:t>
          </a:r>
          <a:r>
            <a:rPr lang="en-US" sz="1100" b="1">
              <a:solidFill>
                <a:srgbClr val="C00000"/>
              </a:solidFill>
            </a:rPr>
            <a:t>). </a:t>
          </a:r>
        </a:p>
        <a:p>
          <a:endParaRPr lang="en-US" sz="1100" b="1">
            <a:solidFill>
              <a:srgbClr val="C00000"/>
            </a:solidFill>
          </a:endParaRPr>
        </a:p>
        <a:p>
          <a:r>
            <a:rPr lang="en-US" sz="1100"/>
            <a:t>Because one specifies the level of significance before one performs a hypothesis test, one directly controls the risk of committing a Type I error. </a:t>
          </a:r>
        </a:p>
        <a:p>
          <a:endParaRPr lang="en-US" sz="1100"/>
        </a:p>
        <a:p>
          <a:r>
            <a:rPr lang="en-US" sz="1100"/>
            <a:t>Choosing the risk level for making a Type I error depends on the cost of making a Type I</a:t>
          </a:r>
          <a:r>
            <a:rPr lang="en-US" sz="1100" baseline="0"/>
            <a:t> </a:t>
          </a:r>
          <a:r>
            <a:rPr lang="en-US" sz="1100"/>
            <a:t>error, with risk levels of 0.01, 0.05, or 0.10, being the most common choices. </a:t>
          </a:r>
        </a:p>
        <a:p>
          <a:endParaRPr lang="en-US" sz="1100"/>
        </a:p>
        <a:p>
          <a:r>
            <a:rPr lang="en-US" sz="1100"/>
            <a:t>After one specifies the value for </a:t>
          </a:r>
          <a:r>
            <a:rPr lang="el-GR" sz="1100" b="0">
              <a:solidFill>
                <a:schemeClr val="dk1"/>
              </a:solidFill>
              <a:effectLst/>
              <a:latin typeface="+mn-lt"/>
              <a:ea typeface="+mn-ea"/>
              <a:cs typeface="+mn-cs"/>
            </a:rPr>
            <a:t>α</a:t>
          </a:r>
          <a:r>
            <a:rPr lang="en-US" sz="1100"/>
            <a:t>, one can then determine the critical values that divide the rejection and nonrejection regions.</a:t>
          </a:r>
        </a:p>
        <a:p>
          <a:endParaRPr lang="en-US" sz="1100"/>
        </a:p>
        <a:p>
          <a:r>
            <a:rPr lang="en-US" sz="1100"/>
            <a:t>One knows the size of the rejection region because </a:t>
          </a:r>
          <a:r>
            <a:rPr lang="el-GR" sz="1100" b="1">
              <a:solidFill>
                <a:schemeClr val="dk1"/>
              </a:solidFill>
              <a:effectLst/>
              <a:latin typeface="+mn-lt"/>
              <a:ea typeface="+mn-ea"/>
              <a:cs typeface="+mn-cs"/>
            </a:rPr>
            <a:t>α</a:t>
          </a:r>
          <a:r>
            <a:rPr lang="en-US" sz="1100"/>
            <a:t> is the probability of rejection when the null hypothesis is true. From this, one can then determine the critical value or values that divide the rejection and nonrejection regions. </a:t>
          </a:r>
        </a:p>
        <a:p>
          <a:endParaRPr lang="en-US" sz="1100"/>
        </a:p>
        <a:p>
          <a:r>
            <a:rPr lang="en-US" sz="1100"/>
            <a:t>The probability of committing a Type II error is called the </a:t>
          </a:r>
          <a:r>
            <a:rPr lang="el-GR" sz="1100"/>
            <a:t>β</a:t>
          </a:r>
          <a:r>
            <a:rPr lang="en-US" sz="1100"/>
            <a:t> risk. This probability depends</a:t>
          </a:r>
          <a:r>
            <a:rPr lang="en-US" sz="1100" baseline="0"/>
            <a:t> </a:t>
          </a:r>
          <a:r>
            <a:rPr lang="en-US" sz="1100"/>
            <a:t>on the difference between the hypothesized and actual values of the population parameter. Unlike the Type I error, one cannot specify this risk. Because large differences are easier to find than small ones, if the difference between the hypothesized and actual values of the population parameter is large, then</a:t>
          </a:r>
          <a:r>
            <a:rPr lang="en-US" sz="1100" baseline="0"/>
            <a:t> </a:t>
          </a:r>
          <a:r>
            <a:rPr lang="el-GR" sz="1100" baseline="0"/>
            <a:t>β</a:t>
          </a:r>
          <a:r>
            <a:rPr lang="en-US" sz="1100"/>
            <a:t> is small.  One way to reduce the probability of making a Type II error is by increasing the sample</a:t>
          </a:r>
        </a:p>
        <a:p>
          <a:r>
            <a:rPr lang="en-US" sz="1100"/>
            <a:t>size. </a:t>
          </a:r>
        </a:p>
      </xdr:txBody>
    </xdr:sp>
    <xdr:clientData/>
  </xdr:twoCellAnchor>
  <xdr:twoCellAnchor>
    <xdr:from>
      <xdr:col>0</xdr:col>
      <xdr:colOff>228600</xdr:colOff>
      <xdr:row>173</xdr:row>
      <xdr:rowOff>0</xdr:rowOff>
    </xdr:from>
    <xdr:to>
      <xdr:col>21</xdr:col>
      <xdr:colOff>6350</xdr:colOff>
      <xdr:row>180</xdr:row>
      <xdr:rowOff>165100</xdr:rowOff>
    </xdr:to>
    <xdr:sp macro="" textlink="">
      <xdr:nvSpPr>
        <xdr:cNvPr id="17" name="TextBox 16">
          <a:extLst>
            <a:ext uri="{FF2B5EF4-FFF2-40B4-BE49-F238E27FC236}">
              <a16:creationId xmlns:a16="http://schemas.microsoft.com/office/drawing/2014/main" id="{F4CD2895-80DD-41CB-BAAA-DC3633584F88}"/>
            </a:ext>
          </a:extLst>
        </xdr:cNvPr>
        <xdr:cNvSpPr txBox="1"/>
      </xdr:nvSpPr>
      <xdr:spPr>
        <a:xfrm>
          <a:off x="228600" y="31857950"/>
          <a:ext cx="13176250" cy="14541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NOW, to </a:t>
          </a:r>
          <a:r>
            <a:rPr lang="en-US" sz="1100" b="1">
              <a:solidFill>
                <a:srgbClr val="C00000"/>
              </a:solidFill>
            </a:rPr>
            <a:t>calculate</a:t>
          </a:r>
          <a:r>
            <a:rPr lang="en-US" sz="1100" b="1" baseline="0">
              <a:solidFill>
                <a:srgbClr val="C00000"/>
              </a:solidFill>
            </a:rPr>
            <a:t> the test-statistic.</a:t>
          </a:r>
        </a:p>
        <a:p>
          <a:endParaRPr lang="en-US" sz="1100"/>
        </a:p>
      </xdr:txBody>
    </xdr:sp>
    <xdr:clientData/>
  </xdr:twoCellAnchor>
  <xdr:twoCellAnchor editAs="oneCell">
    <xdr:from>
      <xdr:col>0</xdr:col>
      <xdr:colOff>330200</xdr:colOff>
      <xdr:row>174</xdr:row>
      <xdr:rowOff>120650</xdr:rowOff>
    </xdr:from>
    <xdr:to>
      <xdr:col>6</xdr:col>
      <xdr:colOff>54777</xdr:colOff>
      <xdr:row>189</xdr:row>
      <xdr:rowOff>101787</xdr:rowOff>
    </xdr:to>
    <xdr:pic>
      <xdr:nvPicPr>
        <xdr:cNvPr id="18" name="Picture 17">
          <a:extLst>
            <a:ext uri="{FF2B5EF4-FFF2-40B4-BE49-F238E27FC236}">
              <a16:creationId xmlns:a16="http://schemas.microsoft.com/office/drawing/2014/main" id="{A5FFAC63-5239-4BD0-9B5C-6F4D03776D3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30200" y="32162750"/>
          <a:ext cx="3813977" cy="274338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57151</xdr:colOff>
      <xdr:row>174</xdr:row>
      <xdr:rowOff>133351</xdr:rowOff>
    </xdr:from>
    <xdr:to>
      <xdr:col>13</xdr:col>
      <xdr:colOff>25401</xdr:colOff>
      <xdr:row>189</xdr:row>
      <xdr:rowOff>116927</xdr:rowOff>
    </xdr:to>
    <xdr:pic>
      <xdr:nvPicPr>
        <xdr:cNvPr id="19" name="Picture 18">
          <a:extLst>
            <a:ext uri="{FF2B5EF4-FFF2-40B4-BE49-F238E27FC236}">
              <a16:creationId xmlns:a16="http://schemas.microsoft.com/office/drawing/2014/main" id="{09F2831F-F5AF-4BC2-A900-C582BB01B50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4756151" y="32175451"/>
          <a:ext cx="3790950" cy="274582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13</xdr:col>
      <xdr:colOff>355600</xdr:colOff>
      <xdr:row>174</xdr:row>
      <xdr:rowOff>169430</xdr:rowOff>
    </xdr:from>
    <xdr:to>
      <xdr:col>20</xdr:col>
      <xdr:colOff>204020</xdr:colOff>
      <xdr:row>189</xdr:row>
      <xdr:rowOff>114299</xdr:rowOff>
    </xdr:to>
    <xdr:pic>
      <xdr:nvPicPr>
        <xdr:cNvPr id="20" name="Picture 19">
          <a:extLst>
            <a:ext uri="{FF2B5EF4-FFF2-40B4-BE49-F238E27FC236}">
              <a16:creationId xmlns:a16="http://schemas.microsoft.com/office/drawing/2014/main" id="{C6DF870E-AFE0-4B41-9BDA-7B54DB08743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877300" y="32211530"/>
          <a:ext cx="4115620" cy="270711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342900</xdr:colOff>
      <xdr:row>193</xdr:row>
      <xdr:rowOff>128446</xdr:rowOff>
    </xdr:from>
    <xdr:to>
      <xdr:col>5</xdr:col>
      <xdr:colOff>590550</xdr:colOff>
      <xdr:row>208</xdr:row>
      <xdr:rowOff>139886</xdr:rowOff>
    </xdr:to>
    <xdr:pic>
      <xdr:nvPicPr>
        <xdr:cNvPr id="21" name="Picture 20">
          <a:extLst>
            <a:ext uri="{FF2B5EF4-FFF2-40B4-BE49-F238E27FC236}">
              <a16:creationId xmlns:a16="http://schemas.microsoft.com/office/drawing/2014/main" id="{B58F5CCA-F053-4278-994A-52C31E01971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42900" y="35669396"/>
          <a:ext cx="3727450" cy="277369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311151</xdr:colOff>
      <xdr:row>190</xdr:row>
      <xdr:rowOff>44450</xdr:rowOff>
    </xdr:from>
    <xdr:to>
      <xdr:col>3</xdr:col>
      <xdr:colOff>495301</xdr:colOff>
      <xdr:row>193</xdr:row>
      <xdr:rowOff>76200</xdr:rowOff>
    </xdr:to>
    <xdr:sp macro="" textlink="">
      <xdr:nvSpPr>
        <xdr:cNvPr id="22" name="Arrow: Down 21">
          <a:extLst>
            <a:ext uri="{FF2B5EF4-FFF2-40B4-BE49-F238E27FC236}">
              <a16:creationId xmlns:a16="http://schemas.microsoft.com/office/drawing/2014/main" id="{C91BDCB4-7642-4519-A88A-565B6D69A13D}"/>
            </a:ext>
          </a:extLst>
        </xdr:cNvPr>
        <xdr:cNvSpPr/>
      </xdr:nvSpPr>
      <xdr:spPr>
        <a:xfrm>
          <a:off x="2139951" y="350329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342900</xdr:colOff>
      <xdr:row>213</xdr:row>
      <xdr:rowOff>44450</xdr:rowOff>
    </xdr:from>
    <xdr:to>
      <xdr:col>5</xdr:col>
      <xdr:colOff>598357</xdr:colOff>
      <xdr:row>226</xdr:row>
      <xdr:rowOff>177977</xdr:rowOff>
    </xdr:to>
    <xdr:pic>
      <xdr:nvPicPr>
        <xdr:cNvPr id="23" name="Picture 22">
          <a:extLst>
            <a:ext uri="{FF2B5EF4-FFF2-40B4-BE49-F238E27FC236}">
              <a16:creationId xmlns:a16="http://schemas.microsoft.com/office/drawing/2014/main" id="{CD7813E5-CF37-4BDF-8696-45C317BFFBE5}"/>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42900" y="39268400"/>
          <a:ext cx="3735257" cy="252747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584201</xdr:colOff>
      <xdr:row>190</xdr:row>
      <xdr:rowOff>38100</xdr:rowOff>
    </xdr:from>
    <xdr:to>
      <xdr:col>10</xdr:col>
      <xdr:colOff>158751</xdr:colOff>
      <xdr:row>193</xdr:row>
      <xdr:rowOff>69850</xdr:rowOff>
    </xdr:to>
    <xdr:sp macro="" textlink="">
      <xdr:nvSpPr>
        <xdr:cNvPr id="24" name="Arrow: Down 23">
          <a:extLst>
            <a:ext uri="{FF2B5EF4-FFF2-40B4-BE49-F238E27FC236}">
              <a16:creationId xmlns:a16="http://schemas.microsoft.com/office/drawing/2014/main" id="{1F7C4587-4EFA-47F2-BD58-CE8AC5DE5B08}"/>
            </a:ext>
          </a:extLst>
        </xdr:cNvPr>
        <xdr:cNvSpPr/>
      </xdr:nvSpPr>
      <xdr:spPr>
        <a:xfrm>
          <a:off x="6667501" y="350266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158751</xdr:colOff>
      <xdr:row>190</xdr:row>
      <xdr:rowOff>25400</xdr:rowOff>
    </xdr:from>
    <xdr:to>
      <xdr:col>17</xdr:col>
      <xdr:colOff>342901</xdr:colOff>
      <xdr:row>193</xdr:row>
      <xdr:rowOff>57150</xdr:rowOff>
    </xdr:to>
    <xdr:sp macro="" textlink="">
      <xdr:nvSpPr>
        <xdr:cNvPr id="25" name="Arrow: Down 24">
          <a:extLst>
            <a:ext uri="{FF2B5EF4-FFF2-40B4-BE49-F238E27FC236}">
              <a16:creationId xmlns:a16="http://schemas.microsoft.com/office/drawing/2014/main" id="{F525B132-960B-465A-AB44-5F15239935C3}"/>
            </a:ext>
          </a:extLst>
        </xdr:cNvPr>
        <xdr:cNvSpPr/>
      </xdr:nvSpPr>
      <xdr:spPr>
        <a:xfrm>
          <a:off x="11118851" y="350139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317500</xdr:colOff>
      <xdr:row>209</xdr:row>
      <xdr:rowOff>63500</xdr:rowOff>
    </xdr:from>
    <xdr:to>
      <xdr:col>3</xdr:col>
      <xdr:colOff>501650</xdr:colOff>
      <xdr:row>212</xdr:row>
      <xdr:rowOff>95250</xdr:rowOff>
    </xdr:to>
    <xdr:sp macro="" textlink="">
      <xdr:nvSpPr>
        <xdr:cNvPr id="26" name="Arrow: Down 25">
          <a:extLst>
            <a:ext uri="{FF2B5EF4-FFF2-40B4-BE49-F238E27FC236}">
              <a16:creationId xmlns:a16="http://schemas.microsoft.com/office/drawing/2014/main" id="{30EBBAA5-9030-4032-B9DD-ECC4E7D8F7F7}"/>
            </a:ext>
          </a:extLst>
        </xdr:cNvPr>
        <xdr:cNvSpPr/>
      </xdr:nvSpPr>
      <xdr:spPr>
        <a:xfrm>
          <a:off x="2146300" y="385508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336550</xdr:colOff>
      <xdr:row>231</xdr:row>
      <xdr:rowOff>69850</xdr:rowOff>
    </xdr:from>
    <xdr:to>
      <xdr:col>5</xdr:col>
      <xdr:colOff>590821</xdr:colOff>
      <xdr:row>243</xdr:row>
      <xdr:rowOff>152549</xdr:rowOff>
    </xdr:to>
    <xdr:pic>
      <xdr:nvPicPr>
        <xdr:cNvPr id="27" name="Picture 26">
          <a:extLst>
            <a:ext uri="{FF2B5EF4-FFF2-40B4-BE49-F238E27FC236}">
              <a16:creationId xmlns:a16="http://schemas.microsoft.com/office/drawing/2014/main" id="{16C1858C-221E-47E4-9EB9-58B347B4E237}"/>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36550" y="42608500"/>
          <a:ext cx="3734071" cy="229249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368300</xdr:colOff>
      <xdr:row>248</xdr:row>
      <xdr:rowOff>88900</xdr:rowOff>
    </xdr:from>
    <xdr:to>
      <xdr:col>5</xdr:col>
      <xdr:colOff>561387</xdr:colOff>
      <xdr:row>262</xdr:row>
      <xdr:rowOff>127171</xdr:rowOff>
    </xdr:to>
    <xdr:pic>
      <xdr:nvPicPr>
        <xdr:cNvPr id="28" name="Picture 27">
          <a:extLst>
            <a:ext uri="{FF2B5EF4-FFF2-40B4-BE49-F238E27FC236}">
              <a16:creationId xmlns:a16="http://schemas.microsoft.com/office/drawing/2014/main" id="{A4AA7193-DD5F-4284-8546-6C0507B75D3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68300" y="45758100"/>
          <a:ext cx="3672887" cy="261637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203200</xdr:colOff>
      <xdr:row>227</xdr:row>
      <xdr:rowOff>114300</xdr:rowOff>
    </xdr:from>
    <xdr:to>
      <xdr:col>3</xdr:col>
      <xdr:colOff>387350</xdr:colOff>
      <xdr:row>230</xdr:row>
      <xdr:rowOff>146050</xdr:rowOff>
    </xdr:to>
    <xdr:sp macro="" textlink="">
      <xdr:nvSpPr>
        <xdr:cNvPr id="29" name="Arrow: Down 28">
          <a:extLst>
            <a:ext uri="{FF2B5EF4-FFF2-40B4-BE49-F238E27FC236}">
              <a16:creationId xmlns:a16="http://schemas.microsoft.com/office/drawing/2014/main" id="{92BD0A04-A409-4764-8869-EC34E30A34BF}"/>
            </a:ext>
          </a:extLst>
        </xdr:cNvPr>
        <xdr:cNvSpPr/>
      </xdr:nvSpPr>
      <xdr:spPr>
        <a:xfrm>
          <a:off x="2032000" y="419163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228600</xdr:colOff>
      <xdr:row>245</xdr:row>
      <xdr:rowOff>0</xdr:rowOff>
    </xdr:from>
    <xdr:to>
      <xdr:col>3</xdr:col>
      <xdr:colOff>412750</xdr:colOff>
      <xdr:row>248</xdr:row>
      <xdr:rowOff>31750</xdr:rowOff>
    </xdr:to>
    <xdr:sp macro="" textlink="">
      <xdr:nvSpPr>
        <xdr:cNvPr id="30" name="Arrow: Down 29">
          <a:extLst>
            <a:ext uri="{FF2B5EF4-FFF2-40B4-BE49-F238E27FC236}">
              <a16:creationId xmlns:a16="http://schemas.microsoft.com/office/drawing/2014/main" id="{2E6EF635-41E9-4F95-85A4-686FE658E0EC}"/>
            </a:ext>
          </a:extLst>
        </xdr:cNvPr>
        <xdr:cNvSpPr/>
      </xdr:nvSpPr>
      <xdr:spPr>
        <a:xfrm>
          <a:off x="2057400" y="451167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692150</xdr:colOff>
      <xdr:row>244</xdr:row>
      <xdr:rowOff>152400</xdr:rowOff>
    </xdr:from>
    <xdr:to>
      <xdr:col>8</xdr:col>
      <xdr:colOff>374650</xdr:colOff>
      <xdr:row>247</xdr:row>
      <xdr:rowOff>88900</xdr:rowOff>
    </xdr:to>
    <xdr:sp macro="" textlink="">
      <xdr:nvSpPr>
        <xdr:cNvPr id="31" name="TextBox 30">
          <a:extLst>
            <a:ext uri="{FF2B5EF4-FFF2-40B4-BE49-F238E27FC236}">
              <a16:creationId xmlns:a16="http://schemas.microsoft.com/office/drawing/2014/main" id="{4B1A3B89-D736-4031-A8D2-1D099B15DD8E}"/>
            </a:ext>
          </a:extLst>
        </xdr:cNvPr>
        <xdr:cNvSpPr txBox="1"/>
      </xdr:nvSpPr>
      <xdr:spPr>
        <a:xfrm>
          <a:off x="2520950" y="45085000"/>
          <a:ext cx="3162300" cy="4889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Final</a:t>
          </a:r>
          <a:r>
            <a:rPr lang="en-US" sz="1100" b="1" baseline="0">
              <a:solidFill>
                <a:srgbClr val="C00000"/>
              </a:solidFill>
            </a:rPr>
            <a:t> Step:  Interpret the results and reject/do not reject the null hypothesis.</a:t>
          </a:r>
          <a:endParaRPr lang="en-US" sz="1100" b="1">
            <a:solidFill>
              <a:srgbClr val="C00000"/>
            </a:solidFill>
          </a:endParaRPr>
        </a:p>
      </xdr:txBody>
    </xdr:sp>
    <xdr:clientData/>
  </xdr:twoCellAnchor>
  <xdr:twoCellAnchor editAs="oneCell">
    <xdr:from>
      <xdr:col>6</xdr:col>
      <xdr:colOff>565150</xdr:colOff>
      <xdr:row>193</xdr:row>
      <xdr:rowOff>177801</xdr:rowOff>
    </xdr:from>
    <xdr:to>
      <xdr:col>13</xdr:col>
      <xdr:colOff>54833</xdr:colOff>
      <xdr:row>208</xdr:row>
      <xdr:rowOff>25400</xdr:rowOff>
    </xdr:to>
    <xdr:pic>
      <xdr:nvPicPr>
        <xdr:cNvPr id="32" name="Picture 31">
          <a:extLst>
            <a:ext uri="{FF2B5EF4-FFF2-40B4-BE49-F238E27FC236}">
              <a16:creationId xmlns:a16="http://schemas.microsoft.com/office/drawing/2014/main" id="{AAB4DBBB-D01C-468C-A10C-0865C957D4F8}"/>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4654550" y="35718751"/>
          <a:ext cx="3921983" cy="260984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508000</xdr:colOff>
      <xdr:row>208</xdr:row>
      <xdr:rowOff>165100</xdr:rowOff>
    </xdr:from>
    <xdr:to>
      <xdr:col>10</xdr:col>
      <xdr:colOff>82550</xdr:colOff>
      <xdr:row>212</xdr:row>
      <xdr:rowOff>12700</xdr:rowOff>
    </xdr:to>
    <xdr:sp macro="" textlink="">
      <xdr:nvSpPr>
        <xdr:cNvPr id="33" name="Arrow: Down 32">
          <a:extLst>
            <a:ext uri="{FF2B5EF4-FFF2-40B4-BE49-F238E27FC236}">
              <a16:creationId xmlns:a16="http://schemas.microsoft.com/office/drawing/2014/main" id="{691E88E8-FCA1-43FB-B260-2220D4EC51DE}"/>
            </a:ext>
          </a:extLst>
        </xdr:cNvPr>
        <xdr:cNvSpPr/>
      </xdr:nvSpPr>
      <xdr:spPr>
        <a:xfrm>
          <a:off x="6591300" y="384683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1</xdr:colOff>
      <xdr:row>213</xdr:row>
      <xdr:rowOff>1</xdr:rowOff>
    </xdr:from>
    <xdr:to>
      <xdr:col>12</xdr:col>
      <xdr:colOff>463505</xdr:colOff>
      <xdr:row>227</xdr:row>
      <xdr:rowOff>6351</xdr:rowOff>
    </xdr:to>
    <xdr:pic>
      <xdr:nvPicPr>
        <xdr:cNvPr id="34" name="Picture 33">
          <a:extLst>
            <a:ext uri="{FF2B5EF4-FFF2-40B4-BE49-F238E27FC236}">
              <a16:creationId xmlns:a16="http://schemas.microsoft.com/office/drawing/2014/main" id="{8069BB0A-A7A5-4AEC-B418-58C4D359FD8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4699001" y="39223951"/>
          <a:ext cx="3676604" cy="258445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9</xdr:col>
      <xdr:colOff>381000</xdr:colOff>
      <xdr:row>227</xdr:row>
      <xdr:rowOff>107950</xdr:rowOff>
    </xdr:from>
    <xdr:to>
      <xdr:col>9</xdr:col>
      <xdr:colOff>565150</xdr:colOff>
      <xdr:row>230</xdr:row>
      <xdr:rowOff>139700</xdr:rowOff>
    </xdr:to>
    <xdr:sp macro="" textlink="">
      <xdr:nvSpPr>
        <xdr:cNvPr id="35" name="Arrow: Down 34">
          <a:extLst>
            <a:ext uri="{FF2B5EF4-FFF2-40B4-BE49-F238E27FC236}">
              <a16:creationId xmlns:a16="http://schemas.microsoft.com/office/drawing/2014/main" id="{1FEC394F-3F81-4C96-9E9C-9B8BD4C25675}"/>
            </a:ext>
          </a:extLst>
        </xdr:cNvPr>
        <xdr:cNvSpPr/>
      </xdr:nvSpPr>
      <xdr:spPr>
        <a:xfrm>
          <a:off x="6464300" y="4191000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0</xdr:colOff>
      <xdr:row>231</xdr:row>
      <xdr:rowOff>0</xdr:rowOff>
    </xdr:from>
    <xdr:to>
      <xdr:col>13</xdr:col>
      <xdr:colOff>212381</xdr:colOff>
      <xdr:row>244</xdr:row>
      <xdr:rowOff>50799</xdr:rowOff>
    </xdr:to>
    <xdr:pic>
      <xdr:nvPicPr>
        <xdr:cNvPr id="36" name="Picture 35">
          <a:extLst>
            <a:ext uri="{FF2B5EF4-FFF2-40B4-BE49-F238E27FC236}">
              <a16:creationId xmlns:a16="http://schemas.microsoft.com/office/drawing/2014/main" id="{82E75C63-16C4-44CF-869E-939D0EF3A72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99000" y="42538650"/>
          <a:ext cx="4035081" cy="244474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234950</xdr:colOff>
      <xdr:row>248</xdr:row>
      <xdr:rowOff>88900</xdr:rowOff>
    </xdr:from>
    <xdr:to>
      <xdr:col>13</xdr:col>
      <xdr:colOff>85137</xdr:colOff>
      <xdr:row>262</xdr:row>
      <xdr:rowOff>127171</xdr:rowOff>
    </xdr:to>
    <xdr:pic>
      <xdr:nvPicPr>
        <xdr:cNvPr id="37" name="Picture 36">
          <a:extLst>
            <a:ext uri="{FF2B5EF4-FFF2-40B4-BE49-F238E27FC236}">
              <a16:creationId xmlns:a16="http://schemas.microsoft.com/office/drawing/2014/main" id="{17B4A361-CAA7-407D-AA03-3114477C22D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933950" y="45758100"/>
          <a:ext cx="3672887" cy="2616371"/>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10</xdr:col>
      <xdr:colOff>25400</xdr:colOff>
      <xdr:row>244</xdr:row>
      <xdr:rowOff>171450</xdr:rowOff>
    </xdr:from>
    <xdr:to>
      <xdr:col>10</xdr:col>
      <xdr:colOff>209550</xdr:colOff>
      <xdr:row>248</xdr:row>
      <xdr:rowOff>19050</xdr:rowOff>
    </xdr:to>
    <xdr:sp macro="" textlink="">
      <xdr:nvSpPr>
        <xdr:cNvPr id="38" name="Arrow: Down 37">
          <a:extLst>
            <a:ext uri="{FF2B5EF4-FFF2-40B4-BE49-F238E27FC236}">
              <a16:creationId xmlns:a16="http://schemas.microsoft.com/office/drawing/2014/main" id="{E7207664-9CF0-468C-A82F-E58BD5B26C85}"/>
            </a:ext>
          </a:extLst>
        </xdr:cNvPr>
        <xdr:cNvSpPr/>
      </xdr:nvSpPr>
      <xdr:spPr>
        <a:xfrm>
          <a:off x="6718300" y="451040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0</xdr:colOff>
      <xdr:row>194</xdr:row>
      <xdr:rowOff>1</xdr:rowOff>
    </xdr:from>
    <xdr:to>
      <xdr:col>21</xdr:col>
      <xdr:colOff>164015</xdr:colOff>
      <xdr:row>207</xdr:row>
      <xdr:rowOff>139701</xdr:rowOff>
    </xdr:to>
    <xdr:pic>
      <xdr:nvPicPr>
        <xdr:cNvPr id="39" name="Picture 38">
          <a:extLst>
            <a:ext uri="{FF2B5EF4-FFF2-40B4-BE49-F238E27FC236}">
              <a16:creationId xmlns:a16="http://schemas.microsoft.com/office/drawing/2014/main" id="{3D1CB303-21A4-4F44-8C2B-874ACCB8B568}"/>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9131300" y="35725101"/>
          <a:ext cx="4431215" cy="253365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17</xdr:col>
      <xdr:colOff>292100</xdr:colOff>
      <xdr:row>208</xdr:row>
      <xdr:rowOff>120650</xdr:rowOff>
    </xdr:from>
    <xdr:to>
      <xdr:col>17</xdr:col>
      <xdr:colOff>476250</xdr:colOff>
      <xdr:row>211</xdr:row>
      <xdr:rowOff>152400</xdr:rowOff>
    </xdr:to>
    <xdr:sp macro="" textlink="">
      <xdr:nvSpPr>
        <xdr:cNvPr id="40" name="Arrow: Down 39">
          <a:extLst>
            <a:ext uri="{FF2B5EF4-FFF2-40B4-BE49-F238E27FC236}">
              <a16:creationId xmlns:a16="http://schemas.microsoft.com/office/drawing/2014/main" id="{FDB18953-C6A2-44F3-9E11-8B62A5B10466}"/>
            </a:ext>
          </a:extLst>
        </xdr:cNvPr>
        <xdr:cNvSpPr/>
      </xdr:nvSpPr>
      <xdr:spPr>
        <a:xfrm>
          <a:off x="11252200" y="384238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222250</xdr:colOff>
      <xdr:row>212</xdr:row>
      <xdr:rowOff>171450</xdr:rowOff>
    </xdr:from>
    <xdr:to>
      <xdr:col>21</xdr:col>
      <xdr:colOff>57149</xdr:colOff>
      <xdr:row>227</xdr:row>
      <xdr:rowOff>18027</xdr:rowOff>
    </xdr:to>
    <xdr:pic>
      <xdr:nvPicPr>
        <xdr:cNvPr id="41" name="Picture 40">
          <a:extLst>
            <a:ext uri="{FF2B5EF4-FFF2-40B4-BE49-F238E27FC236}">
              <a16:creationId xmlns:a16="http://schemas.microsoft.com/office/drawing/2014/main" id="{B84DA17E-8E5D-4A6D-A7C6-4414368BC0EF}"/>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9353550" y="39211250"/>
          <a:ext cx="4102099" cy="260882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17</xdr:col>
      <xdr:colOff>247650</xdr:colOff>
      <xdr:row>227</xdr:row>
      <xdr:rowOff>114300</xdr:rowOff>
    </xdr:from>
    <xdr:to>
      <xdr:col>17</xdr:col>
      <xdr:colOff>431800</xdr:colOff>
      <xdr:row>230</xdr:row>
      <xdr:rowOff>146050</xdr:rowOff>
    </xdr:to>
    <xdr:sp macro="" textlink="">
      <xdr:nvSpPr>
        <xdr:cNvPr id="42" name="Arrow: Down 41">
          <a:extLst>
            <a:ext uri="{FF2B5EF4-FFF2-40B4-BE49-F238E27FC236}">
              <a16:creationId xmlns:a16="http://schemas.microsoft.com/office/drawing/2014/main" id="{507103A8-CFB1-4883-B4C7-69BE464083A1}"/>
            </a:ext>
          </a:extLst>
        </xdr:cNvPr>
        <xdr:cNvSpPr/>
      </xdr:nvSpPr>
      <xdr:spPr>
        <a:xfrm>
          <a:off x="11207750" y="419163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374650</xdr:colOff>
      <xdr:row>231</xdr:row>
      <xdr:rowOff>12700</xdr:rowOff>
    </xdr:from>
    <xdr:to>
      <xdr:col>20</xdr:col>
      <xdr:colOff>400050</xdr:colOff>
      <xdr:row>244</xdr:row>
      <xdr:rowOff>94138</xdr:rowOff>
    </xdr:to>
    <xdr:pic>
      <xdr:nvPicPr>
        <xdr:cNvPr id="43" name="Picture 42">
          <a:extLst>
            <a:ext uri="{FF2B5EF4-FFF2-40B4-BE49-F238E27FC236}">
              <a16:creationId xmlns:a16="http://schemas.microsoft.com/office/drawing/2014/main" id="{1AA2B556-0BA5-4C9D-BAEE-977111B2C75C}"/>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505950" y="42551350"/>
          <a:ext cx="3683000" cy="2475388"/>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17</xdr:col>
      <xdr:colOff>298450</xdr:colOff>
      <xdr:row>244</xdr:row>
      <xdr:rowOff>171450</xdr:rowOff>
    </xdr:from>
    <xdr:to>
      <xdr:col>17</xdr:col>
      <xdr:colOff>482600</xdr:colOff>
      <xdr:row>248</xdr:row>
      <xdr:rowOff>19050</xdr:rowOff>
    </xdr:to>
    <xdr:sp macro="" textlink="">
      <xdr:nvSpPr>
        <xdr:cNvPr id="44" name="Arrow: Down 43">
          <a:extLst>
            <a:ext uri="{FF2B5EF4-FFF2-40B4-BE49-F238E27FC236}">
              <a16:creationId xmlns:a16="http://schemas.microsoft.com/office/drawing/2014/main" id="{57BE3516-4CB2-499C-960C-1C2F300BE890}"/>
            </a:ext>
          </a:extLst>
        </xdr:cNvPr>
        <xdr:cNvSpPr/>
      </xdr:nvSpPr>
      <xdr:spPr>
        <a:xfrm>
          <a:off x="11258550" y="45104050"/>
          <a:ext cx="184150" cy="584200"/>
        </a:xfrm>
        <a:prstGeom prst="downArrow">
          <a:avLst/>
        </a:prstGeom>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304800</xdr:colOff>
      <xdr:row>248</xdr:row>
      <xdr:rowOff>19051</xdr:rowOff>
    </xdr:from>
    <xdr:to>
      <xdr:col>21</xdr:col>
      <xdr:colOff>38100</xdr:colOff>
      <xdr:row>262</xdr:row>
      <xdr:rowOff>160005</xdr:rowOff>
    </xdr:to>
    <xdr:pic>
      <xdr:nvPicPr>
        <xdr:cNvPr id="45" name="Picture 44">
          <a:extLst>
            <a:ext uri="{FF2B5EF4-FFF2-40B4-BE49-F238E27FC236}">
              <a16:creationId xmlns:a16="http://schemas.microsoft.com/office/drawing/2014/main" id="{3588E338-BF01-40F7-AE79-3E0600F6BCB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436100" y="45688251"/>
          <a:ext cx="4000500" cy="2719054"/>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6350</xdr:colOff>
      <xdr:row>0</xdr:row>
      <xdr:rowOff>38100</xdr:rowOff>
    </xdr:from>
    <xdr:to>
      <xdr:col>5</xdr:col>
      <xdr:colOff>528390</xdr:colOff>
      <xdr:row>1</xdr:row>
      <xdr:rowOff>266700</xdr:rowOff>
    </xdr:to>
    <xdr:pic>
      <xdr:nvPicPr>
        <xdr:cNvPr id="11" name="Picture 10">
          <a:extLst>
            <a:ext uri="{FF2B5EF4-FFF2-40B4-BE49-F238E27FC236}">
              <a16:creationId xmlns:a16="http://schemas.microsoft.com/office/drawing/2014/main" id="{7705E137-52C2-4BDB-92A0-73BE1ED2E12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50" y="1733550"/>
          <a:ext cx="3615760" cy="419100"/>
        </a:xfrm>
        <a:prstGeom prst="rect">
          <a:avLst/>
        </a:prstGeom>
      </xdr:spPr>
    </xdr:pic>
    <xdr:clientData/>
  </xdr:twoCellAnchor>
  <xdr:twoCellAnchor editAs="oneCell">
    <xdr:from>
      <xdr:col>0</xdr:col>
      <xdr:colOff>38100</xdr:colOff>
      <xdr:row>7</xdr:row>
      <xdr:rowOff>19050</xdr:rowOff>
    </xdr:from>
    <xdr:to>
      <xdr:col>5</xdr:col>
      <xdr:colOff>344978</xdr:colOff>
      <xdr:row>8</xdr:row>
      <xdr:rowOff>152400</xdr:rowOff>
    </xdr:to>
    <xdr:pic>
      <xdr:nvPicPr>
        <xdr:cNvPr id="17" name="Picture 16">
          <a:extLst>
            <a:ext uri="{FF2B5EF4-FFF2-40B4-BE49-F238E27FC236}">
              <a16:creationId xmlns:a16="http://schemas.microsoft.com/office/drawing/2014/main" id="{63C135FB-2B97-488E-96A2-EA0E53B8733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8100" y="6756400"/>
          <a:ext cx="3400598" cy="317500"/>
        </a:xfrm>
        <a:prstGeom prst="rect">
          <a:avLst/>
        </a:prstGeom>
      </xdr:spPr>
    </xdr:pic>
    <xdr:clientData/>
  </xdr:twoCellAnchor>
  <xdr:twoCellAnchor editAs="oneCell">
    <xdr:from>
      <xdr:col>0</xdr:col>
      <xdr:colOff>12700</xdr:colOff>
      <xdr:row>10</xdr:row>
      <xdr:rowOff>101600</xdr:rowOff>
    </xdr:from>
    <xdr:to>
      <xdr:col>5</xdr:col>
      <xdr:colOff>295226</xdr:colOff>
      <xdr:row>12</xdr:row>
      <xdr:rowOff>139700</xdr:rowOff>
    </xdr:to>
    <xdr:pic>
      <xdr:nvPicPr>
        <xdr:cNvPr id="20" name="Picture 19">
          <a:extLst>
            <a:ext uri="{FF2B5EF4-FFF2-40B4-BE49-F238E27FC236}">
              <a16:creationId xmlns:a16="http://schemas.microsoft.com/office/drawing/2014/main" id="{9E3C60AE-C0E6-4779-B4A6-F7346438EF9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700" y="2494280"/>
          <a:ext cx="3376246" cy="403860"/>
        </a:xfrm>
        <a:prstGeom prst="rect">
          <a:avLst/>
        </a:prstGeom>
      </xdr:spPr>
    </xdr:pic>
    <xdr:clientData/>
  </xdr:twoCellAnchor>
  <xdr:twoCellAnchor>
    <xdr:from>
      <xdr:col>4</xdr:col>
      <xdr:colOff>539750</xdr:colOff>
      <xdr:row>12</xdr:row>
      <xdr:rowOff>57150</xdr:rowOff>
    </xdr:from>
    <xdr:to>
      <xdr:col>8</xdr:col>
      <xdr:colOff>222250</xdr:colOff>
      <xdr:row>15</xdr:row>
      <xdr:rowOff>158750</xdr:rowOff>
    </xdr:to>
    <xdr:sp macro="" textlink="">
      <xdr:nvSpPr>
        <xdr:cNvPr id="21" name="TextBox 20">
          <a:extLst>
            <a:ext uri="{FF2B5EF4-FFF2-40B4-BE49-F238E27FC236}">
              <a16:creationId xmlns:a16="http://schemas.microsoft.com/office/drawing/2014/main" id="{30FAAC0B-DC41-4457-A5C0-056995E20467}"/>
            </a:ext>
          </a:extLst>
        </xdr:cNvPr>
        <xdr:cNvSpPr txBox="1"/>
      </xdr:nvSpPr>
      <xdr:spPr>
        <a:xfrm>
          <a:off x="2978150" y="8528050"/>
          <a:ext cx="2241550" cy="6540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Given z, so use the Excel function, NORM.S.DIST(z,cumulative)</a:t>
          </a:r>
        </a:p>
      </xdr:txBody>
    </xdr:sp>
    <xdr:clientData/>
  </xdr:twoCellAnchor>
  <xdr:twoCellAnchor>
    <xdr:from>
      <xdr:col>3</xdr:col>
      <xdr:colOff>127000</xdr:colOff>
      <xdr:row>14</xdr:row>
      <xdr:rowOff>15875</xdr:rowOff>
    </xdr:from>
    <xdr:to>
      <xdr:col>4</xdr:col>
      <xdr:colOff>539750</xdr:colOff>
      <xdr:row>14</xdr:row>
      <xdr:rowOff>107950</xdr:rowOff>
    </xdr:to>
    <xdr:cxnSp macro="">
      <xdr:nvCxnSpPr>
        <xdr:cNvPr id="23" name="Straight Arrow Connector 22">
          <a:extLst>
            <a:ext uri="{FF2B5EF4-FFF2-40B4-BE49-F238E27FC236}">
              <a16:creationId xmlns:a16="http://schemas.microsoft.com/office/drawing/2014/main" id="{D35DF893-C7C5-4513-8336-B078793861D6}"/>
            </a:ext>
          </a:extLst>
        </xdr:cNvPr>
        <xdr:cNvCxnSpPr>
          <a:stCxn id="21" idx="1"/>
        </xdr:cNvCxnSpPr>
      </xdr:nvCxnSpPr>
      <xdr:spPr>
        <a:xfrm flipH="1">
          <a:off x="1955800" y="8855075"/>
          <a:ext cx="1022350" cy="9207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12700</xdr:colOff>
      <xdr:row>16</xdr:row>
      <xdr:rowOff>50800</xdr:rowOff>
    </xdr:from>
    <xdr:to>
      <xdr:col>5</xdr:col>
      <xdr:colOff>215904</xdr:colOff>
      <xdr:row>18</xdr:row>
      <xdr:rowOff>57150</xdr:rowOff>
    </xdr:to>
    <xdr:pic>
      <xdr:nvPicPr>
        <xdr:cNvPr id="25" name="Picture 24">
          <a:extLst>
            <a:ext uri="{FF2B5EF4-FFF2-40B4-BE49-F238E27FC236}">
              <a16:creationId xmlns:a16="http://schemas.microsoft.com/office/drawing/2014/main" id="{EB5F8A69-DF0D-449F-BB17-65B04D02A9B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700" y="3562350"/>
          <a:ext cx="3296924" cy="374650"/>
        </a:xfrm>
        <a:prstGeom prst="rect">
          <a:avLst/>
        </a:prstGeom>
      </xdr:spPr>
    </xdr:pic>
    <xdr:clientData/>
  </xdr:twoCellAnchor>
  <xdr:twoCellAnchor editAs="oneCell">
    <xdr:from>
      <xdr:col>6</xdr:col>
      <xdr:colOff>38101</xdr:colOff>
      <xdr:row>16</xdr:row>
      <xdr:rowOff>99061</xdr:rowOff>
    </xdr:from>
    <xdr:to>
      <xdr:col>10</xdr:col>
      <xdr:colOff>406401</xdr:colOff>
      <xdr:row>27</xdr:row>
      <xdr:rowOff>133301</xdr:rowOff>
    </xdr:to>
    <xdr:pic>
      <xdr:nvPicPr>
        <xdr:cNvPr id="26" name="Picture 25">
          <a:extLst>
            <a:ext uri="{FF2B5EF4-FFF2-40B4-BE49-F238E27FC236}">
              <a16:creationId xmlns:a16="http://schemas.microsoft.com/office/drawing/2014/main" id="{546FF8F1-4890-4375-BC30-80DD058E81C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840481" y="3589021"/>
          <a:ext cx="2913380" cy="206116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44450</xdr:colOff>
      <xdr:row>22</xdr:row>
      <xdr:rowOff>171450</xdr:rowOff>
    </xdr:from>
    <xdr:to>
      <xdr:col>5</xdr:col>
      <xdr:colOff>267940</xdr:colOff>
      <xdr:row>24</xdr:row>
      <xdr:rowOff>177800</xdr:rowOff>
    </xdr:to>
    <xdr:pic>
      <xdr:nvPicPr>
        <xdr:cNvPr id="28" name="Picture 27">
          <a:extLst>
            <a:ext uri="{FF2B5EF4-FFF2-40B4-BE49-F238E27FC236}">
              <a16:creationId xmlns:a16="http://schemas.microsoft.com/office/drawing/2014/main" id="{861124FB-3248-4298-839D-3260E5E353C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4450" y="4813300"/>
          <a:ext cx="3317210" cy="374650"/>
        </a:xfrm>
        <a:prstGeom prst="rect">
          <a:avLst/>
        </a:prstGeom>
      </xdr:spPr>
    </xdr:pic>
    <xdr:clientData/>
  </xdr:twoCellAnchor>
  <xdr:twoCellAnchor editAs="oneCell">
    <xdr:from>
      <xdr:col>0</xdr:col>
      <xdr:colOff>31750</xdr:colOff>
      <xdr:row>30</xdr:row>
      <xdr:rowOff>0</xdr:rowOff>
    </xdr:from>
    <xdr:to>
      <xdr:col>5</xdr:col>
      <xdr:colOff>244900</xdr:colOff>
      <xdr:row>33</xdr:row>
      <xdr:rowOff>6350</xdr:rowOff>
    </xdr:to>
    <xdr:pic>
      <xdr:nvPicPr>
        <xdr:cNvPr id="45" name="Picture 44">
          <a:extLst>
            <a:ext uri="{FF2B5EF4-FFF2-40B4-BE49-F238E27FC236}">
              <a16:creationId xmlns:a16="http://schemas.microsoft.com/office/drawing/2014/main" id="{471380C8-E2C3-4C52-A6D8-3FC28806518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1750" y="19729450"/>
          <a:ext cx="3306870" cy="558800"/>
        </a:xfrm>
        <a:prstGeom prst="rect">
          <a:avLst/>
        </a:prstGeom>
      </xdr:spPr>
    </xdr:pic>
    <xdr:clientData/>
  </xdr:twoCellAnchor>
  <xdr:twoCellAnchor editAs="oneCell">
    <xdr:from>
      <xdr:col>0</xdr:col>
      <xdr:colOff>0</xdr:colOff>
      <xdr:row>32</xdr:row>
      <xdr:rowOff>177800</xdr:rowOff>
    </xdr:from>
    <xdr:to>
      <xdr:col>5</xdr:col>
      <xdr:colOff>233965</xdr:colOff>
      <xdr:row>35</xdr:row>
      <xdr:rowOff>139700</xdr:rowOff>
    </xdr:to>
    <xdr:pic>
      <xdr:nvPicPr>
        <xdr:cNvPr id="47" name="Picture 46">
          <a:extLst>
            <a:ext uri="{FF2B5EF4-FFF2-40B4-BE49-F238E27FC236}">
              <a16:creationId xmlns:a16="http://schemas.microsoft.com/office/drawing/2014/main" id="{B646A546-2788-4BCF-934F-133E0F6D95B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20275550"/>
          <a:ext cx="3327685" cy="514350"/>
        </a:xfrm>
        <a:prstGeom prst="rect">
          <a:avLst/>
        </a:prstGeom>
      </xdr:spPr>
    </xdr:pic>
    <xdr:clientData/>
  </xdr:twoCellAnchor>
  <xdr:twoCellAnchor editAs="oneCell">
    <xdr:from>
      <xdr:col>0</xdr:col>
      <xdr:colOff>158750</xdr:colOff>
      <xdr:row>37</xdr:row>
      <xdr:rowOff>95250</xdr:rowOff>
    </xdr:from>
    <xdr:to>
      <xdr:col>5</xdr:col>
      <xdr:colOff>267102</xdr:colOff>
      <xdr:row>46</xdr:row>
      <xdr:rowOff>88900</xdr:rowOff>
    </xdr:to>
    <xdr:pic>
      <xdr:nvPicPr>
        <xdr:cNvPr id="53" name="Picture 52">
          <a:extLst>
            <a:ext uri="{FF2B5EF4-FFF2-40B4-BE49-F238E27FC236}">
              <a16:creationId xmlns:a16="http://schemas.microsoft.com/office/drawing/2014/main" id="{8C28538A-EF5D-4FC4-A180-B1B02D6075D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58750" y="23691850"/>
          <a:ext cx="3202072" cy="1701800"/>
        </a:xfrm>
        <a:prstGeom prst="rect">
          <a:avLst/>
        </a:prstGeom>
      </xdr:spPr>
    </xdr:pic>
    <xdr:clientData/>
  </xdr:twoCellAnchor>
  <xdr:twoCellAnchor>
    <xdr:from>
      <xdr:col>6</xdr:col>
      <xdr:colOff>12700</xdr:colOff>
      <xdr:row>61</xdr:row>
      <xdr:rowOff>133350</xdr:rowOff>
    </xdr:from>
    <xdr:to>
      <xdr:col>13</xdr:col>
      <xdr:colOff>133350</xdr:colOff>
      <xdr:row>66</xdr:row>
      <xdr:rowOff>57150</xdr:rowOff>
    </xdr:to>
    <xdr:sp macro="" textlink="">
      <xdr:nvSpPr>
        <xdr:cNvPr id="54" name="TextBox 53">
          <a:extLst>
            <a:ext uri="{FF2B5EF4-FFF2-40B4-BE49-F238E27FC236}">
              <a16:creationId xmlns:a16="http://schemas.microsoft.com/office/drawing/2014/main" id="{B3E0725F-DA24-464F-B5A8-E8BF11756787}"/>
            </a:ext>
          </a:extLst>
        </xdr:cNvPr>
        <xdr:cNvSpPr txBox="1"/>
      </xdr:nvSpPr>
      <xdr:spPr>
        <a:xfrm>
          <a:off x="3784600" y="28200350"/>
          <a:ext cx="5048250" cy="8445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The confidence interval includes the hypothesized value of 50,000 hours, so another reason to not reject the null hypothesis. </a:t>
          </a:r>
          <a:r>
            <a:rPr lang="en-US" sz="1100" baseline="0">
              <a:solidFill>
                <a:schemeClr val="dk1"/>
              </a:solidFill>
              <a:effectLst/>
              <a:latin typeface="+mn-lt"/>
              <a:ea typeface="+mn-ea"/>
              <a:cs typeface="+mn-cs"/>
            </a:rPr>
            <a:t> T</a:t>
          </a:r>
          <a:r>
            <a:rPr lang="en-US" sz="1100">
              <a:solidFill>
                <a:schemeClr val="dk1"/>
              </a:solidFill>
              <a:effectLst/>
              <a:latin typeface="+mn-lt"/>
              <a:ea typeface="+mn-ea"/>
              <a:cs typeface="+mn-cs"/>
            </a:rPr>
            <a:t>he two-tailed hypothesis test</a:t>
          </a:r>
          <a:r>
            <a:rPr lang="en-US" sz="1100" baseline="0">
              <a:solidFill>
                <a:schemeClr val="dk1"/>
              </a:solidFill>
              <a:effectLst/>
              <a:latin typeface="+mn-lt"/>
              <a:ea typeface="+mn-ea"/>
              <a:cs typeface="+mn-cs"/>
            </a:rPr>
            <a:t> also supports this conclusion.  </a:t>
          </a:r>
          <a:r>
            <a:rPr lang="en-US" sz="1100">
              <a:solidFill>
                <a:schemeClr val="dk1"/>
              </a:solidFill>
              <a:effectLst/>
              <a:latin typeface="+mn-lt"/>
              <a:ea typeface="+mn-ea"/>
              <a:cs typeface="+mn-cs"/>
            </a:rPr>
            <a:t>There is insufficient evidence that the mean life of a large shipment of LEDs differs from 50,000 hours. </a:t>
          </a:r>
        </a:p>
        <a:p>
          <a:endParaRPr lang="en-US" sz="1100"/>
        </a:p>
      </xdr:txBody>
    </xdr:sp>
    <xdr:clientData/>
  </xdr:twoCellAnchor>
  <xdr:twoCellAnchor editAs="oneCell">
    <xdr:from>
      <xdr:col>0</xdr:col>
      <xdr:colOff>0</xdr:colOff>
      <xdr:row>67</xdr:row>
      <xdr:rowOff>0</xdr:rowOff>
    </xdr:from>
    <xdr:to>
      <xdr:col>5</xdr:col>
      <xdr:colOff>284908</xdr:colOff>
      <xdr:row>71</xdr:row>
      <xdr:rowOff>147320</xdr:rowOff>
    </xdr:to>
    <xdr:pic>
      <xdr:nvPicPr>
        <xdr:cNvPr id="56" name="Picture 55">
          <a:extLst>
            <a:ext uri="{FF2B5EF4-FFF2-40B4-BE49-F238E27FC236}">
              <a16:creationId xmlns:a16="http://schemas.microsoft.com/office/drawing/2014/main" id="{764364BB-93E5-4461-B01F-B63374B78B2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0" y="29171900"/>
          <a:ext cx="3378628" cy="914400"/>
        </a:xfrm>
        <a:prstGeom prst="rect">
          <a:avLst/>
        </a:prstGeom>
      </xdr:spPr>
    </xdr:pic>
    <xdr:clientData/>
  </xdr:twoCellAnchor>
  <xdr:twoCellAnchor editAs="oneCell">
    <xdr:from>
      <xdr:col>13</xdr:col>
      <xdr:colOff>6350</xdr:colOff>
      <xdr:row>66</xdr:row>
      <xdr:rowOff>31750</xdr:rowOff>
    </xdr:from>
    <xdr:to>
      <xdr:col>16</xdr:col>
      <xdr:colOff>426720</xdr:colOff>
      <xdr:row>77</xdr:row>
      <xdr:rowOff>60910</xdr:rowOff>
    </xdr:to>
    <xdr:pic>
      <xdr:nvPicPr>
        <xdr:cNvPr id="58" name="Picture 57">
          <a:extLst>
            <a:ext uri="{FF2B5EF4-FFF2-40B4-BE49-F238E27FC236}">
              <a16:creationId xmlns:a16="http://schemas.microsoft.com/office/drawing/2014/main" id="{33AF5DC8-9620-4B32-A430-3BFEEA44FDA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705850" y="29019500"/>
          <a:ext cx="2927350" cy="208529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104140</xdr:colOff>
      <xdr:row>103</xdr:row>
      <xdr:rowOff>21590</xdr:rowOff>
    </xdr:from>
    <xdr:to>
      <xdr:col>5</xdr:col>
      <xdr:colOff>241111</xdr:colOff>
      <xdr:row>113</xdr:row>
      <xdr:rowOff>173990</xdr:rowOff>
    </xdr:to>
    <xdr:pic>
      <xdr:nvPicPr>
        <xdr:cNvPr id="60" name="Picture 59">
          <a:extLst>
            <a:ext uri="{FF2B5EF4-FFF2-40B4-BE49-F238E27FC236}">
              <a16:creationId xmlns:a16="http://schemas.microsoft.com/office/drawing/2014/main" id="{3667379B-1A70-4666-A628-1F949AD7CEC5}"/>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04140" y="19513550"/>
          <a:ext cx="3230691" cy="2011680"/>
        </a:xfrm>
        <a:prstGeom prst="rect">
          <a:avLst/>
        </a:prstGeom>
      </xdr:spPr>
    </xdr:pic>
    <xdr:clientData/>
  </xdr:twoCellAnchor>
  <xdr:oneCellAnchor>
    <xdr:from>
      <xdr:col>10</xdr:col>
      <xdr:colOff>281940</xdr:colOff>
      <xdr:row>35</xdr:row>
      <xdr:rowOff>179070</xdr:rowOff>
    </xdr:from>
    <xdr:ext cx="65" cy="172227"/>
    <xdr:sp macro="" textlink="">
      <xdr:nvSpPr>
        <xdr:cNvPr id="2" name="TextBox 1">
          <a:extLst>
            <a:ext uri="{FF2B5EF4-FFF2-40B4-BE49-F238E27FC236}">
              <a16:creationId xmlns:a16="http://schemas.microsoft.com/office/drawing/2014/main" id="{5856C47A-739B-4768-14A1-F881C82F581C}"/>
            </a:ext>
          </a:extLst>
        </xdr:cNvPr>
        <xdr:cNvSpPr txBox="1"/>
      </xdr:nvSpPr>
      <xdr:spPr>
        <a:xfrm>
          <a:off x="6629400" y="717423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p>
      </xdr:txBody>
    </xdr:sp>
    <xdr:clientData/>
  </xdr:oneCellAnchor>
  <xdr:twoCellAnchor>
    <xdr:from>
      <xdr:col>7</xdr:col>
      <xdr:colOff>38100</xdr:colOff>
      <xdr:row>92</xdr:row>
      <xdr:rowOff>30480</xdr:rowOff>
    </xdr:from>
    <xdr:to>
      <xdr:col>13</xdr:col>
      <xdr:colOff>525780</xdr:colOff>
      <xdr:row>96</xdr:row>
      <xdr:rowOff>160020</xdr:rowOff>
    </xdr:to>
    <xdr:sp macro="" textlink="">
      <xdr:nvSpPr>
        <xdr:cNvPr id="3" name="TextBox 2">
          <a:extLst>
            <a:ext uri="{FF2B5EF4-FFF2-40B4-BE49-F238E27FC236}">
              <a16:creationId xmlns:a16="http://schemas.microsoft.com/office/drawing/2014/main" id="{610185E2-72C5-EEF3-9C37-7A869AEA06E2}"/>
            </a:ext>
          </a:extLst>
        </xdr:cNvPr>
        <xdr:cNvSpPr txBox="1"/>
      </xdr:nvSpPr>
      <xdr:spPr>
        <a:xfrm>
          <a:off x="4450080" y="17510760"/>
          <a:ext cx="4754880" cy="8610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The confidence interval excludes the hypothesized value of 50,000 hours, so another reason for rejecting the null hypothesis. </a:t>
          </a:r>
          <a:r>
            <a:rPr lang="en-US" sz="1100" baseline="0">
              <a:solidFill>
                <a:schemeClr val="dk1"/>
              </a:solidFill>
              <a:effectLst/>
              <a:latin typeface="+mn-lt"/>
              <a:ea typeface="+mn-ea"/>
              <a:cs typeface="+mn-cs"/>
            </a:rPr>
            <a:t>T</a:t>
          </a:r>
          <a:r>
            <a:rPr lang="en-US" sz="1100">
              <a:solidFill>
                <a:schemeClr val="dk1"/>
              </a:solidFill>
              <a:effectLst/>
              <a:latin typeface="+mn-lt"/>
              <a:ea typeface="+mn-ea"/>
              <a:cs typeface="+mn-cs"/>
            </a:rPr>
            <a:t>he two-tailed hypothesis test</a:t>
          </a:r>
          <a:r>
            <a:rPr lang="en-US" sz="1100" baseline="0">
              <a:solidFill>
                <a:schemeClr val="dk1"/>
              </a:solidFill>
              <a:effectLst/>
              <a:latin typeface="+mn-lt"/>
              <a:ea typeface="+mn-ea"/>
              <a:cs typeface="+mn-cs"/>
            </a:rPr>
            <a:t> also supports this conclusion.  </a:t>
          </a:r>
          <a:r>
            <a:rPr lang="en-US" sz="1100">
              <a:solidFill>
                <a:schemeClr val="dk1"/>
              </a:solidFill>
              <a:effectLst/>
              <a:latin typeface="+mn-lt"/>
              <a:ea typeface="+mn-ea"/>
              <a:cs typeface="+mn-cs"/>
            </a:rPr>
            <a:t>There is a</a:t>
          </a:r>
          <a:r>
            <a:rPr lang="en-US" sz="1100" baseline="0">
              <a:solidFill>
                <a:schemeClr val="dk1"/>
              </a:solidFill>
              <a:effectLst/>
              <a:latin typeface="+mn-lt"/>
              <a:ea typeface="+mn-ea"/>
              <a:cs typeface="+mn-cs"/>
            </a:rPr>
            <a:t> </a:t>
          </a:r>
          <a:r>
            <a:rPr lang="en-US" sz="1100">
              <a:solidFill>
                <a:schemeClr val="dk1"/>
              </a:solidFill>
              <a:effectLst/>
              <a:latin typeface="+mn-lt"/>
              <a:ea typeface="+mn-ea"/>
              <a:cs typeface="+mn-cs"/>
            </a:rPr>
            <a:t>sufficient evidence that the mean life of a large shipment of LEDs is</a:t>
          </a:r>
          <a:r>
            <a:rPr lang="en-US" sz="1100" baseline="0">
              <a:solidFill>
                <a:schemeClr val="dk1"/>
              </a:solidFill>
              <a:effectLst/>
              <a:latin typeface="+mn-lt"/>
              <a:ea typeface="+mn-ea"/>
              <a:cs typeface="+mn-cs"/>
            </a:rPr>
            <a:t> not differ</a:t>
          </a:r>
          <a:r>
            <a:rPr lang="en-US" sz="1100">
              <a:solidFill>
                <a:schemeClr val="dk1"/>
              </a:solidFill>
              <a:effectLst/>
              <a:latin typeface="+mn-lt"/>
              <a:ea typeface="+mn-ea"/>
              <a:cs typeface="+mn-cs"/>
            </a:rPr>
            <a:t> from 50,000 hours. </a:t>
          </a:r>
          <a:endParaRPr lang="en-IN">
            <a:effectLst/>
          </a:endParaRPr>
        </a:p>
        <a:p>
          <a:endParaRPr lang="en-IN" sz="1100"/>
        </a:p>
      </xdr:txBody>
    </xdr:sp>
    <xdr:clientData/>
  </xdr:twoCellAnchor>
  <xdr:twoCellAnchor>
    <xdr:from>
      <xdr:col>7</xdr:col>
      <xdr:colOff>53340</xdr:colOff>
      <xdr:row>98</xdr:row>
      <xdr:rowOff>15240</xdr:rowOff>
    </xdr:from>
    <xdr:to>
      <xdr:col>15</xdr:col>
      <xdr:colOff>7620</xdr:colOff>
      <xdr:row>102</xdr:row>
      <xdr:rowOff>91440</xdr:rowOff>
    </xdr:to>
    <xdr:sp macro="" textlink="">
      <xdr:nvSpPr>
        <xdr:cNvPr id="5" name="TextBox 4">
          <a:extLst>
            <a:ext uri="{FF2B5EF4-FFF2-40B4-BE49-F238E27FC236}">
              <a16:creationId xmlns:a16="http://schemas.microsoft.com/office/drawing/2014/main" id="{4D25576A-2837-4BE1-845A-326F282E8CE8}"/>
            </a:ext>
          </a:extLst>
        </xdr:cNvPr>
        <xdr:cNvSpPr txBox="1"/>
      </xdr:nvSpPr>
      <xdr:spPr>
        <a:xfrm>
          <a:off x="4465320" y="18592800"/>
          <a:ext cx="5440680" cy="8077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0" i="0" u="none" strike="noStrike">
              <a:solidFill>
                <a:schemeClr val="dk1"/>
              </a:solidFill>
              <a:effectLst/>
              <a:latin typeface="+mn-lt"/>
              <a:ea typeface="+mn-ea"/>
              <a:cs typeface="+mn-cs"/>
            </a:rPr>
            <a:t>In 9.15, after assuming the value of</a:t>
          </a:r>
          <a:r>
            <a:rPr lang="en-IN" sz="1100" b="0" i="0" u="none" strike="noStrike" baseline="0">
              <a:solidFill>
                <a:schemeClr val="dk1"/>
              </a:solidFill>
              <a:effectLst/>
              <a:latin typeface="+mn-lt"/>
              <a:ea typeface="+mn-ea"/>
              <a:cs typeface="+mn-cs"/>
            </a:rPr>
            <a:t> </a:t>
          </a:r>
          <a:r>
            <a:rPr lang="en-IN" sz="1100" b="0" i="0" u="none" strike="noStrike">
              <a:solidFill>
                <a:schemeClr val="dk1"/>
              </a:solidFill>
              <a:effectLst/>
              <a:latin typeface="+mn-lt"/>
              <a:ea typeface="+mn-ea"/>
              <a:cs typeface="+mn-cs"/>
            </a:rPr>
            <a:t>standard deviation lower, it means that the value of test statistic increases. </a:t>
          </a:r>
          <a:r>
            <a:rPr lang="en-IN"/>
            <a:t> Thus,</a:t>
          </a:r>
          <a:r>
            <a:rPr lang="en-IN" baseline="0"/>
            <a:t> the test statistic value is inside the rejection region and there is a sufficient evidenece to reject null hypothesis, inversely 9.14.</a:t>
          </a:r>
          <a:endParaRPr lang="en-IN"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3</xdr:col>
      <xdr:colOff>47786</xdr:colOff>
      <xdr:row>11</xdr:row>
      <xdr:rowOff>57150</xdr:rowOff>
    </xdr:to>
    <xdr:pic>
      <xdr:nvPicPr>
        <xdr:cNvPr id="30" name="Picture 29">
          <a:extLst>
            <a:ext uri="{FF2B5EF4-FFF2-40B4-BE49-F238E27FC236}">
              <a16:creationId xmlns:a16="http://schemas.microsoft.com/office/drawing/2014/main" id="{12180E02-F4D5-48D1-A43F-4C6A69C08D3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5443200"/>
          <a:ext cx="3102323" cy="1898650"/>
        </a:xfrm>
        <a:prstGeom prst="rect">
          <a:avLst/>
        </a:prstGeom>
      </xdr:spPr>
    </xdr:pic>
    <xdr:clientData/>
  </xdr:twoCellAnchor>
  <xdr:oneCellAnchor>
    <xdr:from>
      <xdr:col>1</xdr:col>
      <xdr:colOff>38100</xdr:colOff>
      <xdr:row>26</xdr:row>
      <xdr:rowOff>19050</xdr:rowOff>
    </xdr:from>
    <xdr:ext cx="736600" cy="560123"/>
    <xdr:pic>
      <xdr:nvPicPr>
        <xdr:cNvPr id="31" name="Picture 30">
          <a:extLst>
            <a:ext uri="{FF2B5EF4-FFF2-40B4-BE49-F238E27FC236}">
              <a16:creationId xmlns:a16="http://schemas.microsoft.com/office/drawing/2014/main" id="{B9D8BA9C-D39D-4E95-86B6-0FCDFA0EB58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58850" y="7861300"/>
          <a:ext cx="736600" cy="560123"/>
        </a:xfrm>
        <a:prstGeom prst="rect">
          <a:avLst/>
        </a:prstGeom>
      </xdr:spPr>
    </xdr:pic>
    <xdr:clientData/>
  </xdr:oneCellAnchor>
  <xdr:twoCellAnchor>
    <xdr:from>
      <xdr:col>3</xdr:col>
      <xdr:colOff>25400</xdr:colOff>
      <xdr:row>23</xdr:row>
      <xdr:rowOff>31750</xdr:rowOff>
    </xdr:from>
    <xdr:to>
      <xdr:col>9</xdr:col>
      <xdr:colOff>571500</xdr:colOff>
      <xdr:row>24</xdr:row>
      <xdr:rowOff>133350</xdr:rowOff>
    </xdr:to>
    <xdr:sp macro="" textlink="">
      <xdr:nvSpPr>
        <xdr:cNvPr id="32" name="TextBox 31">
          <a:extLst>
            <a:ext uri="{FF2B5EF4-FFF2-40B4-BE49-F238E27FC236}">
              <a16:creationId xmlns:a16="http://schemas.microsoft.com/office/drawing/2014/main" id="{CD04B1EC-3087-439D-A720-F3A0BF736959}"/>
            </a:ext>
          </a:extLst>
        </xdr:cNvPr>
        <xdr:cNvSpPr txBox="1"/>
      </xdr:nvSpPr>
      <xdr:spPr>
        <a:xfrm>
          <a:off x="2317750" y="19583400"/>
          <a:ext cx="4508500" cy="285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rejection region is t</a:t>
          </a:r>
          <a:r>
            <a:rPr lang="en-US" sz="1100" baseline="-25000"/>
            <a:t>STAT</a:t>
          </a:r>
          <a:r>
            <a:rPr lang="en-US" sz="1100"/>
            <a:t> &lt; -1.998 and t</a:t>
          </a:r>
          <a:r>
            <a:rPr lang="en-US" sz="1100" baseline="-25000"/>
            <a:t>STAT</a:t>
          </a:r>
          <a:r>
            <a:rPr lang="en-US" sz="1100" baseline="0"/>
            <a:t> &gt; 1.998.</a:t>
          </a:r>
          <a:endParaRPr lang="en-US" sz="1100"/>
        </a:p>
      </xdr:txBody>
    </xdr:sp>
    <xdr:clientData/>
  </xdr:twoCellAnchor>
  <xdr:twoCellAnchor>
    <xdr:from>
      <xdr:col>0</xdr:col>
      <xdr:colOff>107950</xdr:colOff>
      <xdr:row>38</xdr:row>
      <xdr:rowOff>57150</xdr:rowOff>
    </xdr:from>
    <xdr:to>
      <xdr:col>6</xdr:col>
      <xdr:colOff>615950</xdr:colOff>
      <xdr:row>52</xdr:row>
      <xdr:rowOff>152400</xdr:rowOff>
    </xdr:to>
    <xdr:sp macro="" textlink="">
      <xdr:nvSpPr>
        <xdr:cNvPr id="33" name="TextBox 32">
          <a:extLst>
            <a:ext uri="{FF2B5EF4-FFF2-40B4-BE49-F238E27FC236}">
              <a16:creationId xmlns:a16="http://schemas.microsoft.com/office/drawing/2014/main" id="{5463A0C1-DFC1-4F9F-8C8E-11B73C29A666}"/>
            </a:ext>
          </a:extLst>
        </xdr:cNvPr>
        <xdr:cNvSpPr txBox="1"/>
      </xdr:nvSpPr>
      <xdr:spPr>
        <a:xfrm>
          <a:off x="107950" y="22421850"/>
          <a:ext cx="4629150" cy="2673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Conclusion:</a:t>
          </a:r>
        </a:p>
        <a:p>
          <a:pPr marL="0" marR="0" lvl="0" indent="0" defTabSz="914400" eaLnBrk="1" fontAlgn="auto" latinLnBrk="0" hangingPunct="1">
            <a:lnSpc>
              <a:spcPct val="100000"/>
            </a:lnSpc>
            <a:spcBef>
              <a:spcPts val="0"/>
            </a:spcBef>
            <a:spcAft>
              <a:spcPts val="0"/>
            </a:spcAft>
            <a:buClrTx/>
            <a:buSzTx/>
            <a:buFontTx/>
            <a:buNone/>
            <a:tabLst/>
            <a:defRPr/>
          </a:pPr>
          <a:endParaRPr lang="en-US"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 -1.30 is not in the rejection region of is 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&lt; -1.998 and t</a:t>
          </a:r>
          <a:r>
            <a:rPr lang="en-US" sz="1100" baseline="-25000">
              <a:solidFill>
                <a:schemeClr val="dk1"/>
              </a:solidFill>
              <a:effectLst/>
              <a:latin typeface="+mn-lt"/>
              <a:ea typeface="+mn-ea"/>
              <a:cs typeface="+mn-cs"/>
            </a:rPr>
            <a:t>STAT</a:t>
          </a:r>
          <a:r>
            <a:rPr lang="en-US" sz="1100" baseline="0">
              <a:solidFill>
                <a:schemeClr val="dk1"/>
              </a:solidFill>
              <a:effectLst/>
              <a:latin typeface="+mn-lt"/>
              <a:ea typeface="+mn-ea"/>
              <a:cs typeface="+mn-cs"/>
            </a:rPr>
            <a:t> &gt; 1.998, so the null hypothesis is not rejected.</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aseline="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dk1"/>
              </a:solidFill>
              <a:effectLst/>
              <a:latin typeface="+mn-lt"/>
              <a:ea typeface="+mn-ea"/>
              <a:cs typeface="+mn-cs"/>
            </a:rPr>
            <a:t>Also, the p-value 0f 0.1983 is &gt; </a:t>
          </a:r>
          <a:r>
            <a:rPr lang="el-GR" sz="1100" baseline="0">
              <a:solidFill>
                <a:schemeClr val="dk1"/>
              </a:solidFill>
              <a:effectLst/>
              <a:latin typeface="+mn-lt"/>
              <a:ea typeface="+mn-ea"/>
              <a:cs typeface="+mn-cs"/>
            </a:rPr>
            <a:t>α</a:t>
          </a:r>
          <a:r>
            <a:rPr lang="en-US" sz="1100" baseline="0">
              <a:solidFill>
                <a:schemeClr val="dk1"/>
              </a:solidFill>
              <a:effectLst/>
              <a:latin typeface="+mn-lt"/>
              <a:ea typeface="+mn-ea"/>
              <a:cs typeface="+mn-cs"/>
            </a:rPr>
            <a:t> = 0.05, so again, the null hypothesis is not rejected.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aseline="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dk1"/>
              </a:solidFill>
              <a:effectLst/>
              <a:latin typeface="+mn-lt"/>
              <a:ea typeface="+mn-ea"/>
              <a:cs typeface="+mn-cs"/>
            </a:rPr>
            <a:t>Both results support that there is not sufficient evidence to conclude that the mean is different from 3.7 minutes at the 0.05 level of significance.</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aseline="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dk1"/>
              </a:solidFill>
              <a:effectLst/>
              <a:latin typeface="+mn-lt"/>
              <a:ea typeface="+mn-ea"/>
              <a:cs typeface="+mn-cs"/>
            </a:rPr>
            <a:t>Since the sample size of n = 64 is greater than 30, one can apply the Central Limit Theorem and assume that the sample was derived from a normal population.</a:t>
          </a:r>
          <a:endParaRPr lang="en-US" sz="1100"/>
        </a:p>
      </xdr:txBody>
    </xdr:sp>
    <xdr:clientData/>
  </xdr:twoCellAnchor>
  <xdr:oneCellAnchor>
    <xdr:from>
      <xdr:col>6</xdr:col>
      <xdr:colOff>698500</xdr:colOff>
      <xdr:row>32</xdr:row>
      <xdr:rowOff>165100</xdr:rowOff>
    </xdr:from>
    <xdr:ext cx="2927350" cy="2085290"/>
    <xdr:pic>
      <xdr:nvPicPr>
        <xdr:cNvPr id="35" name="Picture 34">
          <a:extLst>
            <a:ext uri="{FF2B5EF4-FFF2-40B4-BE49-F238E27FC236}">
              <a16:creationId xmlns:a16="http://schemas.microsoft.com/office/drawing/2014/main" id="{3F0CB20C-5C41-4440-8132-738AB6CB8FC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19650" y="21399500"/>
          <a:ext cx="2927350" cy="2085290"/>
        </a:xfrm>
        <a:prstGeom prst="rect">
          <a:avLst/>
        </a:prstGeom>
        <a:ln>
          <a:noFill/>
        </a:ln>
        <a:effectLst>
          <a:outerShdw blurRad="292100" dist="139700" dir="2700000" algn="tl" rotWithShape="0">
            <a:srgbClr val="333333">
              <a:alpha val="65000"/>
            </a:srgbClr>
          </a:outerShdw>
        </a:effectLst>
      </xdr:spPr>
    </xdr:pic>
    <xdr:clientData/>
  </xdr:oneCellAnchor>
  <xdr:twoCellAnchor>
    <xdr:from>
      <xdr:col>3</xdr:col>
      <xdr:colOff>463550</xdr:colOff>
      <xdr:row>19</xdr:row>
      <xdr:rowOff>68503</xdr:rowOff>
    </xdr:from>
    <xdr:to>
      <xdr:col>5</xdr:col>
      <xdr:colOff>203649</xdr:colOff>
      <xdr:row>21</xdr:row>
      <xdr:rowOff>82550</xdr:rowOff>
    </xdr:to>
    <xdr:cxnSp macro="">
      <xdr:nvCxnSpPr>
        <xdr:cNvPr id="36" name="Straight Arrow Connector 35">
          <a:extLst>
            <a:ext uri="{FF2B5EF4-FFF2-40B4-BE49-F238E27FC236}">
              <a16:creationId xmlns:a16="http://schemas.microsoft.com/office/drawing/2014/main" id="{6B587CDD-540F-498E-B002-ACB6EF4565DA}"/>
            </a:ext>
          </a:extLst>
        </xdr:cNvPr>
        <xdr:cNvCxnSpPr/>
      </xdr:nvCxnSpPr>
      <xdr:spPr>
        <a:xfrm flipH="1">
          <a:off x="2755900" y="5275503"/>
          <a:ext cx="959299" cy="382347"/>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215900</xdr:colOff>
      <xdr:row>14</xdr:row>
      <xdr:rowOff>31750</xdr:rowOff>
    </xdr:from>
    <xdr:to>
      <xdr:col>9</xdr:col>
      <xdr:colOff>511336</xdr:colOff>
      <xdr:row>22</xdr:row>
      <xdr:rowOff>40345</xdr:rowOff>
    </xdr:to>
    <xdr:sp macro="" textlink="">
      <xdr:nvSpPr>
        <xdr:cNvPr id="37" name="TextBox 36">
          <a:extLst>
            <a:ext uri="{FF2B5EF4-FFF2-40B4-BE49-F238E27FC236}">
              <a16:creationId xmlns:a16="http://schemas.microsoft.com/office/drawing/2014/main" id="{DA92D8B4-CDB2-4DA8-8B4D-51F1BC4C4B80}"/>
            </a:ext>
          </a:extLst>
        </xdr:cNvPr>
        <xdr:cNvSpPr txBox="1"/>
      </xdr:nvSpPr>
      <xdr:spPr>
        <a:xfrm>
          <a:off x="3727450" y="17710150"/>
          <a:ext cx="3038636" cy="1697695"/>
        </a:xfrm>
        <a:prstGeom prst="rect">
          <a:avLst/>
        </a:prstGeom>
        <a:solidFill>
          <a:schemeClr val="accent4">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b="1">
              <a:effectLst/>
            </a:rPr>
            <a:t>T.INV(a,df)</a:t>
          </a:r>
          <a:r>
            <a:rPr lang="en-US" b="1" baseline="0">
              <a:effectLst/>
            </a:rPr>
            <a:t> only returns t</a:t>
          </a:r>
          <a:r>
            <a:rPr lang="en-US" b="1">
              <a:effectLst/>
            </a:rPr>
            <a:t>he </a:t>
          </a:r>
          <a:r>
            <a:rPr lang="en-US" b="1">
              <a:solidFill>
                <a:srgbClr val="C00000"/>
              </a:solidFill>
              <a:effectLst/>
            </a:rPr>
            <a:t>left-tailed value </a:t>
          </a:r>
          <a:r>
            <a:rPr lang="en-US" b="1">
              <a:effectLst/>
            </a:rPr>
            <a:t>for the probability, a, and degrees of freedom, df.</a:t>
          </a:r>
          <a:r>
            <a:rPr lang="en-US" b="1" baseline="0">
              <a:effectLst/>
            </a:rPr>
            <a:t>  So that is always the negative critical value.</a:t>
          </a:r>
          <a:r>
            <a:rPr lang="en-US" b="1">
              <a:effectLst/>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ABS(T.INV(a,df)</a:t>
          </a:r>
          <a:r>
            <a:rPr lang="en-US" sz="1100" b="1" baseline="0">
              <a:solidFill>
                <a:schemeClr val="dk1"/>
              </a:solidFill>
              <a:effectLst/>
              <a:latin typeface="+mn-lt"/>
              <a:ea typeface="+mn-ea"/>
              <a:cs typeface="+mn-cs"/>
            </a:rPr>
            <a:t>) returns t</a:t>
          </a:r>
          <a:r>
            <a:rPr lang="en-US" sz="1100" b="1">
              <a:solidFill>
                <a:schemeClr val="dk1"/>
              </a:solidFill>
              <a:effectLst/>
              <a:latin typeface="+mn-lt"/>
              <a:ea typeface="+mn-ea"/>
              <a:cs typeface="+mn-cs"/>
            </a:rPr>
            <a:t>he </a:t>
          </a:r>
          <a:r>
            <a:rPr lang="en-US" sz="1100" b="1">
              <a:solidFill>
                <a:srgbClr val="C00000"/>
              </a:solidFill>
              <a:effectLst/>
              <a:latin typeface="+mn-lt"/>
              <a:ea typeface="+mn-ea"/>
              <a:cs typeface="+mn-cs"/>
            </a:rPr>
            <a:t>right-tailed value </a:t>
          </a:r>
          <a:r>
            <a:rPr lang="en-US" sz="1100" b="1">
              <a:solidFill>
                <a:schemeClr val="dk1"/>
              </a:solidFill>
              <a:effectLst/>
              <a:latin typeface="+mn-lt"/>
              <a:ea typeface="+mn-ea"/>
              <a:cs typeface="+mn-cs"/>
            </a:rPr>
            <a:t>for the probability, a, and degrees of freedom, df.</a:t>
          </a:r>
          <a:r>
            <a:rPr lang="en-US" sz="1100" b="1" baseline="0">
              <a:solidFill>
                <a:schemeClr val="dk1"/>
              </a:solidFill>
              <a:effectLst/>
              <a:latin typeface="+mn-lt"/>
              <a:ea typeface="+mn-ea"/>
              <a:cs typeface="+mn-cs"/>
            </a:rPr>
            <a:t>  </a:t>
          </a:r>
          <a:r>
            <a:rPr lang="en-US" sz="1100" b="1">
              <a:solidFill>
                <a:schemeClr val="dk1"/>
              </a:solidFill>
              <a:effectLst/>
              <a:latin typeface="+mn-lt"/>
              <a:ea typeface="+mn-ea"/>
              <a:cs typeface="+mn-cs"/>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Use ABS(T.INV(a,df)</a:t>
          </a:r>
          <a:r>
            <a:rPr lang="en-US" sz="1100" b="1" baseline="0">
              <a:solidFill>
                <a:schemeClr val="dk1"/>
              </a:solidFill>
              <a:effectLst/>
              <a:latin typeface="+mn-lt"/>
              <a:ea typeface="+mn-ea"/>
              <a:cs typeface="+mn-cs"/>
            </a:rPr>
            <a:t>) with the </a:t>
          </a:r>
          <a:r>
            <a:rPr lang="el-GR" sz="1100" b="1">
              <a:solidFill>
                <a:schemeClr val="dk1"/>
              </a:solidFill>
              <a:effectLst/>
              <a:latin typeface="+mn-lt"/>
              <a:ea typeface="+mn-ea"/>
              <a:cs typeface="+mn-cs"/>
            </a:rPr>
            <a:t>α</a:t>
          </a:r>
          <a:r>
            <a:rPr lang="en-US" sz="1100" b="1">
              <a:solidFill>
                <a:schemeClr val="dk1"/>
              </a:solidFill>
              <a:effectLst/>
              <a:latin typeface="+mn-lt"/>
              <a:ea typeface="+mn-ea"/>
              <a:cs typeface="+mn-cs"/>
            </a:rPr>
            <a:t>/2 value in T.INV if it's </a:t>
          </a:r>
          <a:r>
            <a:rPr lang="en-US" sz="1100" b="1">
              <a:solidFill>
                <a:srgbClr val="C00000"/>
              </a:solidFill>
              <a:effectLst/>
              <a:latin typeface="+mn-lt"/>
              <a:ea typeface="+mn-ea"/>
              <a:cs typeface="+mn-cs"/>
            </a:rPr>
            <a:t>2-tailed</a:t>
          </a:r>
          <a:r>
            <a:rPr lang="en-US" sz="1100" b="1">
              <a:solidFill>
                <a:schemeClr val="dk1"/>
              </a:solidFill>
              <a:effectLst/>
              <a:latin typeface="+mn-lt"/>
              <a:ea typeface="+mn-ea"/>
              <a:cs typeface="+mn-cs"/>
            </a:rPr>
            <a:t>.</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endParaRPr lang="en-US" sz="1100"/>
        </a:p>
      </xdr:txBody>
    </xdr:sp>
    <xdr:clientData/>
  </xdr:twoCellAnchor>
  <xdr:twoCellAnchor editAs="oneCell">
    <xdr:from>
      <xdr:col>0</xdr:col>
      <xdr:colOff>38100</xdr:colOff>
      <xdr:row>53</xdr:row>
      <xdr:rowOff>133350</xdr:rowOff>
    </xdr:from>
    <xdr:to>
      <xdr:col>3</xdr:col>
      <xdr:colOff>330013</xdr:colOff>
      <xdr:row>63</xdr:row>
      <xdr:rowOff>123353</xdr:rowOff>
    </xdr:to>
    <xdr:pic>
      <xdr:nvPicPr>
        <xdr:cNvPr id="39" name="Picture 38">
          <a:extLst>
            <a:ext uri="{FF2B5EF4-FFF2-40B4-BE49-F238E27FC236}">
              <a16:creationId xmlns:a16="http://schemas.microsoft.com/office/drawing/2014/main" id="{E3330FAF-3553-4DA0-A82B-94679418C59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8100" y="25260300"/>
          <a:ext cx="3346450" cy="1831503"/>
        </a:xfrm>
        <a:prstGeom prst="rect">
          <a:avLst/>
        </a:prstGeom>
      </xdr:spPr>
    </xdr:pic>
    <xdr:clientData/>
  </xdr:twoCellAnchor>
  <xdr:oneCellAnchor>
    <xdr:from>
      <xdr:col>14</xdr:col>
      <xdr:colOff>407061</xdr:colOff>
      <xdr:row>54</xdr:row>
      <xdr:rowOff>73342</xdr:rowOff>
    </xdr:from>
    <xdr:ext cx="2927350" cy="2085290"/>
    <xdr:pic>
      <xdr:nvPicPr>
        <xdr:cNvPr id="44" name="Picture 43">
          <a:extLst>
            <a:ext uri="{FF2B5EF4-FFF2-40B4-BE49-F238E27FC236}">
              <a16:creationId xmlns:a16="http://schemas.microsoft.com/office/drawing/2014/main" id="{CFFE2619-5F1B-43BF-855F-EAB70A5E46F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578875" y="10165412"/>
          <a:ext cx="2927350" cy="2085290"/>
        </a:xfrm>
        <a:prstGeom prst="rect">
          <a:avLst/>
        </a:prstGeom>
        <a:ln>
          <a:noFill/>
        </a:ln>
        <a:effectLst>
          <a:outerShdw blurRad="292100" dist="139700" dir="2700000" algn="tl" rotWithShape="0">
            <a:srgbClr val="333333">
              <a:alpha val="65000"/>
            </a:srgbClr>
          </a:outerShdw>
        </a:effectLst>
      </xdr:spPr>
    </xdr:pic>
    <xdr:clientData/>
  </xdr:oneCellAnchor>
  <xdr:twoCellAnchor>
    <xdr:from>
      <xdr:col>4</xdr:col>
      <xdr:colOff>114300</xdr:colOff>
      <xdr:row>53</xdr:row>
      <xdr:rowOff>114300</xdr:rowOff>
    </xdr:from>
    <xdr:to>
      <xdr:col>8</xdr:col>
      <xdr:colOff>324970</xdr:colOff>
      <xdr:row>63</xdr:row>
      <xdr:rowOff>5603</xdr:rowOff>
    </xdr:to>
    <xdr:sp macro="" textlink="">
      <xdr:nvSpPr>
        <xdr:cNvPr id="46" name="TextBox 45">
          <a:extLst>
            <a:ext uri="{FF2B5EF4-FFF2-40B4-BE49-F238E27FC236}">
              <a16:creationId xmlns:a16="http://schemas.microsoft.com/office/drawing/2014/main" id="{592AE270-6DEF-47D6-9E92-F3C8BF584332}"/>
            </a:ext>
          </a:extLst>
        </xdr:cNvPr>
        <xdr:cNvSpPr txBox="1"/>
      </xdr:nvSpPr>
      <xdr:spPr>
        <a:xfrm>
          <a:off x="3644153" y="9964271"/>
          <a:ext cx="3084979" cy="1740273"/>
        </a:xfrm>
        <a:prstGeom prst="rect">
          <a:avLst/>
        </a:prstGeom>
        <a:solidFill>
          <a:schemeClr val="accent4">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b="1">
              <a:effectLst/>
            </a:rPr>
            <a:t>T.INV(a,df)</a:t>
          </a:r>
          <a:r>
            <a:rPr lang="en-US" b="1" baseline="0">
              <a:effectLst/>
            </a:rPr>
            <a:t> only returns t</a:t>
          </a:r>
          <a:r>
            <a:rPr lang="en-US" b="1">
              <a:effectLst/>
            </a:rPr>
            <a:t>he </a:t>
          </a:r>
          <a:r>
            <a:rPr lang="en-US" b="1">
              <a:solidFill>
                <a:srgbClr val="C00000"/>
              </a:solidFill>
              <a:effectLst/>
            </a:rPr>
            <a:t>left-tailed value </a:t>
          </a:r>
          <a:r>
            <a:rPr lang="en-US" b="1">
              <a:effectLst/>
            </a:rPr>
            <a:t>for the probability, a, and degrees of freedom, df.</a:t>
          </a:r>
          <a:r>
            <a:rPr lang="en-US" b="1" baseline="0">
              <a:effectLst/>
            </a:rPr>
            <a:t>  So that is always the negative critical value.</a:t>
          </a:r>
          <a:r>
            <a:rPr lang="en-US" b="1">
              <a:effectLst/>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ABS(T.INV(a,df)</a:t>
          </a:r>
          <a:r>
            <a:rPr lang="en-US" sz="1100" b="1" baseline="0">
              <a:solidFill>
                <a:schemeClr val="dk1"/>
              </a:solidFill>
              <a:effectLst/>
              <a:latin typeface="+mn-lt"/>
              <a:ea typeface="+mn-ea"/>
              <a:cs typeface="+mn-cs"/>
            </a:rPr>
            <a:t>) returns t</a:t>
          </a:r>
          <a:r>
            <a:rPr lang="en-US" sz="1100" b="1">
              <a:solidFill>
                <a:schemeClr val="dk1"/>
              </a:solidFill>
              <a:effectLst/>
              <a:latin typeface="+mn-lt"/>
              <a:ea typeface="+mn-ea"/>
              <a:cs typeface="+mn-cs"/>
            </a:rPr>
            <a:t>he </a:t>
          </a:r>
          <a:r>
            <a:rPr lang="en-US" sz="1100" b="1">
              <a:solidFill>
                <a:srgbClr val="C00000"/>
              </a:solidFill>
              <a:effectLst/>
              <a:latin typeface="+mn-lt"/>
              <a:ea typeface="+mn-ea"/>
              <a:cs typeface="+mn-cs"/>
            </a:rPr>
            <a:t>right-tailed value </a:t>
          </a:r>
          <a:r>
            <a:rPr lang="en-US" sz="1100" b="1">
              <a:solidFill>
                <a:schemeClr val="dk1"/>
              </a:solidFill>
              <a:effectLst/>
              <a:latin typeface="+mn-lt"/>
              <a:ea typeface="+mn-ea"/>
              <a:cs typeface="+mn-cs"/>
            </a:rPr>
            <a:t>for the probability, a, and degrees of freedom, df.</a:t>
          </a:r>
          <a:r>
            <a:rPr lang="en-US" sz="1100" b="1" baseline="0">
              <a:solidFill>
                <a:schemeClr val="dk1"/>
              </a:solidFill>
              <a:effectLst/>
              <a:latin typeface="+mn-lt"/>
              <a:ea typeface="+mn-ea"/>
              <a:cs typeface="+mn-cs"/>
            </a:rPr>
            <a:t>  </a:t>
          </a:r>
          <a:r>
            <a:rPr lang="en-US" sz="1100" b="1">
              <a:solidFill>
                <a:schemeClr val="dk1"/>
              </a:solidFill>
              <a:effectLst/>
              <a:latin typeface="+mn-lt"/>
              <a:ea typeface="+mn-ea"/>
              <a:cs typeface="+mn-cs"/>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Use ABS(T.INV(a,df)</a:t>
          </a:r>
          <a:r>
            <a:rPr lang="en-US" sz="1100" b="1" baseline="0">
              <a:solidFill>
                <a:schemeClr val="dk1"/>
              </a:solidFill>
              <a:effectLst/>
              <a:latin typeface="+mn-lt"/>
              <a:ea typeface="+mn-ea"/>
              <a:cs typeface="+mn-cs"/>
            </a:rPr>
            <a:t>) with the </a:t>
          </a:r>
          <a:r>
            <a:rPr lang="el-GR" sz="1100" b="1">
              <a:solidFill>
                <a:schemeClr val="dk1"/>
              </a:solidFill>
              <a:effectLst/>
              <a:latin typeface="+mn-lt"/>
              <a:ea typeface="+mn-ea"/>
              <a:cs typeface="+mn-cs"/>
            </a:rPr>
            <a:t>α</a:t>
          </a:r>
          <a:r>
            <a:rPr lang="en-US" sz="1100" b="1">
              <a:solidFill>
                <a:schemeClr val="dk1"/>
              </a:solidFill>
              <a:effectLst/>
              <a:latin typeface="+mn-lt"/>
              <a:ea typeface="+mn-ea"/>
              <a:cs typeface="+mn-cs"/>
            </a:rPr>
            <a:t>/2 value in T.INV if it's </a:t>
          </a:r>
          <a:r>
            <a:rPr lang="en-US" sz="1100" b="1">
              <a:solidFill>
                <a:srgbClr val="C00000"/>
              </a:solidFill>
              <a:effectLst/>
              <a:latin typeface="+mn-lt"/>
              <a:ea typeface="+mn-ea"/>
              <a:cs typeface="+mn-cs"/>
            </a:rPr>
            <a:t>2-tailed</a:t>
          </a:r>
          <a:r>
            <a:rPr lang="en-US" sz="1100" b="1">
              <a:solidFill>
                <a:schemeClr val="dk1"/>
              </a:solidFill>
              <a:effectLst/>
              <a:latin typeface="+mn-lt"/>
              <a:ea typeface="+mn-ea"/>
              <a:cs typeface="+mn-cs"/>
            </a:rPr>
            <a:t>.</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endParaRPr lang="en-US" sz="1100"/>
        </a:p>
      </xdr:txBody>
    </xdr:sp>
    <xdr:clientData/>
  </xdr:twoCellAnchor>
  <xdr:twoCellAnchor editAs="oneCell">
    <xdr:from>
      <xdr:col>0</xdr:col>
      <xdr:colOff>26582</xdr:colOff>
      <xdr:row>87</xdr:row>
      <xdr:rowOff>78833</xdr:rowOff>
    </xdr:from>
    <xdr:to>
      <xdr:col>3</xdr:col>
      <xdr:colOff>134345</xdr:colOff>
      <xdr:row>97</xdr:row>
      <xdr:rowOff>188372</xdr:rowOff>
    </xdr:to>
    <xdr:pic>
      <xdr:nvPicPr>
        <xdr:cNvPr id="58" name="Picture 57">
          <a:extLst>
            <a:ext uri="{FF2B5EF4-FFF2-40B4-BE49-F238E27FC236}">
              <a16:creationId xmlns:a16="http://schemas.microsoft.com/office/drawing/2014/main" id="{5F74B6D6-167C-4B75-9B39-9595E964301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6582" y="16355507"/>
          <a:ext cx="3106661" cy="2005495"/>
        </a:xfrm>
        <a:prstGeom prst="rect">
          <a:avLst/>
        </a:prstGeom>
      </xdr:spPr>
    </xdr:pic>
    <xdr:clientData/>
  </xdr:twoCellAnchor>
  <xdr:twoCellAnchor editAs="oneCell">
    <xdr:from>
      <xdr:col>0</xdr:col>
      <xdr:colOff>59341</xdr:colOff>
      <xdr:row>117</xdr:row>
      <xdr:rowOff>74163</xdr:rowOff>
    </xdr:from>
    <xdr:to>
      <xdr:col>3</xdr:col>
      <xdr:colOff>243304</xdr:colOff>
      <xdr:row>127</xdr:row>
      <xdr:rowOff>172256</xdr:rowOff>
    </xdr:to>
    <xdr:pic>
      <xdr:nvPicPr>
        <xdr:cNvPr id="76" name="Picture 75">
          <a:extLst>
            <a:ext uri="{FF2B5EF4-FFF2-40B4-BE49-F238E27FC236}">
              <a16:creationId xmlns:a16="http://schemas.microsoft.com/office/drawing/2014/main" id="{DB965D62-47CD-410B-8B3E-0E62D5E11A4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9341" y="21648288"/>
          <a:ext cx="3184338" cy="1923718"/>
        </a:xfrm>
        <a:prstGeom prst="rect">
          <a:avLst/>
        </a:prstGeom>
      </xdr:spPr>
    </xdr:pic>
    <xdr:clientData/>
  </xdr:twoCellAnchor>
  <xdr:twoCellAnchor editAs="oneCell">
    <xdr:from>
      <xdr:col>0</xdr:col>
      <xdr:colOff>0</xdr:colOff>
      <xdr:row>139</xdr:row>
      <xdr:rowOff>70103</xdr:rowOff>
    </xdr:from>
    <xdr:to>
      <xdr:col>3</xdr:col>
      <xdr:colOff>141774</xdr:colOff>
      <xdr:row>146</xdr:row>
      <xdr:rowOff>172873</xdr:rowOff>
    </xdr:to>
    <xdr:pic>
      <xdr:nvPicPr>
        <xdr:cNvPr id="90" name="Picture 89">
          <a:extLst>
            <a:ext uri="{FF2B5EF4-FFF2-40B4-BE49-F238E27FC236}">
              <a16:creationId xmlns:a16="http://schemas.microsoft.com/office/drawing/2014/main" id="{3E07452A-EDC4-499B-9E50-F1506E44EB4E}"/>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25660603"/>
          <a:ext cx="3142149" cy="1380708"/>
        </a:xfrm>
        <a:prstGeom prst="rect">
          <a:avLst/>
        </a:prstGeom>
      </xdr:spPr>
    </xdr:pic>
    <xdr:clientData/>
  </xdr:twoCellAnchor>
  <xdr:twoCellAnchor editAs="oneCell">
    <xdr:from>
      <xdr:col>0</xdr:col>
      <xdr:colOff>22542</xdr:colOff>
      <xdr:row>147</xdr:row>
      <xdr:rowOff>20440</xdr:rowOff>
    </xdr:from>
    <xdr:to>
      <xdr:col>3</xdr:col>
      <xdr:colOff>137935</xdr:colOff>
      <xdr:row>155</xdr:row>
      <xdr:rowOff>102990</xdr:rowOff>
    </xdr:to>
    <xdr:pic>
      <xdr:nvPicPr>
        <xdr:cNvPr id="92" name="Picture 91">
          <a:extLst>
            <a:ext uri="{FF2B5EF4-FFF2-40B4-BE49-F238E27FC236}">
              <a16:creationId xmlns:a16="http://schemas.microsoft.com/office/drawing/2014/main" id="{03A037DB-5A54-4BD7-B288-7CA18DAAAFA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2542" y="27071440"/>
          <a:ext cx="3115768" cy="1543050"/>
        </a:xfrm>
        <a:prstGeom prst="rect">
          <a:avLst/>
        </a:prstGeom>
      </xdr:spPr>
    </xdr:pic>
    <xdr:clientData/>
  </xdr:twoCellAnchor>
  <xdr:twoCellAnchor editAs="oneCell">
    <xdr:from>
      <xdr:col>0</xdr:col>
      <xdr:colOff>0</xdr:colOff>
      <xdr:row>189</xdr:row>
      <xdr:rowOff>176924</xdr:rowOff>
    </xdr:from>
    <xdr:to>
      <xdr:col>3</xdr:col>
      <xdr:colOff>132675</xdr:colOff>
      <xdr:row>203</xdr:row>
      <xdr:rowOff>74152</xdr:rowOff>
    </xdr:to>
    <xdr:pic>
      <xdr:nvPicPr>
        <xdr:cNvPr id="156" name="Picture 155">
          <a:extLst>
            <a:ext uri="{FF2B5EF4-FFF2-40B4-BE49-F238E27FC236}">
              <a16:creationId xmlns:a16="http://schemas.microsoft.com/office/drawing/2014/main" id="{D21FB44E-1279-4247-934E-F7D65BC59898}"/>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35432715"/>
          <a:ext cx="3131573" cy="2502204"/>
        </a:xfrm>
        <a:prstGeom prst="rect">
          <a:avLst/>
        </a:prstGeom>
      </xdr:spPr>
    </xdr:pic>
    <xdr:clientData/>
  </xdr:twoCellAnchor>
  <xdr:twoCellAnchor editAs="oneCell">
    <xdr:from>
      <xdr:col>3</xdr:col>
      <xdr:colOff>291342</xdr:colOff>
      <xdr:row>117</xdr:row>
      <xdr:rowOff>98816</xdr:rowOff>
    </xdr:from>
    <xdr:to>
      <xdr:col>10</xdr:col>
      <xdr:colOff>424159</xdr:colOff>
      <xdr:row>123</xdr:row>
      <xdr:rowOff>162374</xdr:rowOff>
    </xdr:to>
    <xdr:pic>
      <xdr:nvPicPr>
        <xdr:cNvPr id="158" name="Picture 157">
          <a:extLst>
            <a:ext uri="{FF2B5EF4-FFF2-40B4-BE49-F238E27FC236}">
              <a16:creationId xmlns:a16="http://schemas.microsoft.com/office/drawing/2014/main" id="{2FA3DBE9-3EFA-4DFF-A582-1C214D84A29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91717" y="21672941"/>
          <a:ext cx="5728755" cy="1158933"/>
        </a:xfrm>
        <a:prstGeom prst="rect">
          <a:avLst/>
        </a:prstGeom>
      </xdr:spPr>
    </xdr:pic>
    <xdr:clientData/>
  </xdr:twoCellAnchor>
  <xdr:twoCellAnchor>
    <xdr:from>
      <xdr:col>2</xdr:col>
      <xdr:colOff>503144</xdr:colOff>
      <xdr:row>31</xdr:row>
      <xdr:rowOff>171451</xdr:rowOff>
    </xdr:from>
    <xdr:to>
      <xdr:col>6</xdr:col>
      <xdr:colOff>209924</xdr:colOff>
      <xdr:row>36</xdr:row>
      <xdr:rowOff>114300</xdr:rowOff>
    </xdr:to>
    <xdr:sp macro="" textlink="">
      <xdr:nvSpPr>
        <xdr:cNvPr id="183" name="TextBox 182">
          <a:extLst>
            <a:ext uri="{FF2B5EF4-FFF2-40B4-BE49-F238E27FC236}">
              <a16:creationId xmlns:a16="http://schemas.microsoft.com/office/drawing/2014/main" id="{E0B5D352-BD70-4E8B-B3DF-51EF95308707}"/>
            </a:ext>
          </a:extLst>
        </xdr:cNvPr>
        <xdr:cNvSpPr txBox="1"/>
      </xdr:nvSpPr>
      <xdr:spPr>
        <a:xfrm>
          <a:off x="2273673" y="5942480"/>
          <a:ext cx="2950883" cy="878541"/>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Excel Functions</a:t>
          </a:r>
        </a:p>
        <a:p>
          <a:r>
            <a:rPr lang="en-US" sz="1100"/>
            <a:t>T.DIST.2T(ABS(t</a:t>
          </a:r>
          <a:r>
            <a:rPr lang="en-US" sz="1100" baseline="-25000"/>
            <a:t>STAT</a:t>
          </a:r>
          <a:r>
            <a:rPr lang="en-US" sz="1100"/>
            <a:t>),df) for 2-tailed tests</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left-tailed tests</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1</a:t>
          </a:r>
          <a:r>
            <a:rPr lang="en-US" sz="1100" baseline="0">
              <a:solidFill>
                <a:schemeClr val="dk1"/>
              </a:solidFill>
              <a:effectLst/>
              <a:latin typeface="+mn-lt"/>
              <a:ea typeface="+mn-ea"/>
              <a:cs typeface="+mn-cs"/>
            </a:rPr>
            <a:t> - </a:t>
          </a: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right-tailed tests</a:t>
          </a:r>
          <a:endParaRPr lang="en-US">
            <a:effectLst/>
          </a:endParaRPr>
        </a:p>
        <a:p>
          <a:endParaRPr lang="en-US" sz="1100"/>
        </a:p>
        <a:p>
          <a:endParaRPr lang="en-US" sz="1100"/>
        </a:p>
      </xdr:txBody>
    </xdr:sp>
    <xdr:clientData/>
  </xdr:twoCellAnchor>
  <xdr:twoCellAnchor>
    <xdr:from>
      <xdr:col>4</xdr:col>
      <xdr:colOff>108097</xdr:colOff>
      <xdr:row>64</xdr:row>
      <xdr:rowOff>128329</xdr:rowOff>
    </xdr:from>
    <xdr:to>
      <xdr:col>8</xdr:col>
      <xdr:colOff>243368</xdr:colOff>
      <xdr:row>69</xdr:row>
      <xdr:rowOff>53458</xdr:rowOff>
    </xdr:to>
    <xdr:sp macro="" textlink="">
      <xdr:nvSpPr>
        <xdr:cNvPr id="186" name="TextBox 185">
          <a:extLst>
            <a:ext uri="{FF2B5EF4-FFF2-40B4-BE49-F238E27FC236}">
              <a16:creationId xmlns:a16="http://schemas.microsoft.com/office/drawing/2014/main" id="{A50E260C-4ABB-4832-9ADF-DAB8B510AB7E}"/>
            </a:ext>
          </a:extLst>
        </xdr:cNvPr>
        <xdr:cNvSpPr txBox="1"/>
      </xdr:nvSpPr>
      <xdr:spPr>
        <a:xfrm>
          <a:off x="3740888" y="12081096"/>
          <a:ext cx="3006061" cy="873199"/>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Excel Functions</a:t>
          </a:r>
        </a:p>
        <a:p>
          <a:r>
            <a:rPr lang="en-US" sz="1100"/>
            <a:t>T.DIST.2T(ABS(t</a:t>
          </a:r>
          <a:r>
            <a:rPr lang="en-US" sz="1100" baseline="-25000"/>
            <a:t>STAT</a:t>
          </a:r>
          <a:r>
            <a:rPr lang="en-US" sz="1100"/>
            <a:t>),df) for 2-tailed tests</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left-tailed tests</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1</a:t>
          </a:r>
          <a:r>
            <a:rPr lang="en-US" sz="1100" baseline="0">
              <a:solidFill>
                <a:schemeClr val="dk1"/>
              </a:solidFill>
              <a:effectLst/>
              <a:latin typeface="+mn-lt"/>
              <a:ea typeface="+mn-ea"/>
              <a:cs typeface="+mn-cs"/>
            </a:rPr>
            <a:t> - </a:t>
          </a: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right-tailed tests</a:t>
          </a:r>
          <a:endParaRPr lang="en-US">
            <a:effectLst/>
          </a:endParaRPr>
        </a:p>
        <a:p>
          <a:endParaRPr lang="en-US" sz="1100"/>
        </a:p>
        <a:p>
          <a:endParaRPr lang="en-US" sz="1100"/>
        </a:p>
      </xdr:txBody>
    </xdr:sp>
    <xdr:clientData/>
  </xdr:twoCellAnchor>
  <xdr:oneCellAnchor>
    <xdr:from>
      <xdr:col>2</xdr:col>
      <xdr:colOff>476250</xdr:colOff>
      <xdr:row>80</xdr:row>
      <xdr:rowOff>72838</xdr:rowOff>
    </xdr:from>
    <xdr:ext cx="736600" cy="560123"/>
    <xdr:pic>
      <xdr:nvPicPr>
        <xdr:cNvPr id="2" name="Picture 1">
          <a:extLst>
            <a:ext uri="{FF2B5EF4-FFF2-40B4-BE49-F238E27FC236}">
              <a16:creationId xmlns:a16="http://schemas.microsoft.com/office/drawing/2014/main" id="{E5AA5A64-0B04-4F10-BD2A-E89647F5938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246779" y="14954250"/>
          <a:ext cx="736600" cy="560123"/>
        </a:xfrm>
        <a:prstGeom prst="rect">
          <a:avLst/>
        </a:prstGeom>
      </xdr:spPr>
    </xdr:pic>
    <xdr:clientData/>
  </xdr:oneCellAnchor>
  <xdr:twoCellAnchor>
    <xdr:from>
      <xdr:col>3</xdr:col>
      <xdr:colOff>381000</xdr:colOff>
      <xdr:row>74</xdr:row>
      <xdr:rowOff>106455</xdr:rowOff>
    </xdr:from>
    <xdr:to>
      <xdr:col>9</xdr:col>
      <xdr:colOff>11206</xdr:colOff>
      <xdr:row>80</xdr:row>
      <xdr:rowOff>140073</xdr:rowOff>
    </xdr:to>
    <xdr:sp macro="" textlink="">
      <xdr:nvSpPr>
        <xdr:cNvPr id="3" name="TextBox 2">
          <a:extLst>
            <a:ext uri="{FF2B5EF4-FFF2-40B4-BE49-F238E27FC236}">
              <a16:creationId xmlns:a16="http://schemas.microsoft.com/office/drawing/2014/main" id="{CC5D49F3-86B4-8B0D-10B8-3C32AA1943F0}"/>
            </a:ext>
          </a:extLst>
        </xdr:cNvPr>
        <xdr:cNvSpPr txBox="1"/>
      </xdr:nvSpPr>
      <xdr:spPr>
        <a:xfrm>
          <a:off x="3120838" y="13867279"/>
          <a:ext cx="4022912" cy="11542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1100">
              <a:solidFill>
                <a:schemeClr val="dk1"/>
              </a:solidFill>
              <a:effectLst/>
              <a:latin typeface="+mn-lt"/>
              <a:ea typeface="+mn-ea"/>
              <a:cs typeface="+mn-cs"/>
            </a:rPr>
            <a:t>Conclusion:</a:t>
          </a:r>
          <a:endParaRPr lang="en-IN">
            <a:effectLst/>
          </a:endParaRPr>
        </a:p>
        <a:p>
          <a:pPr eaLnBrk="1" fontAlgn="auto" latinLnBrk="0" hangingPunct="1"/>
          <a:r>
            <a:rPr lang="en-US" sz="1100" baseline="0">
              <a:solidFill>
                <a:schemeClr val="dk1"/>
              </a:solidFill>
              <a:effectLst/>
              <a:latin typeface="+mn-lt"/>
              <a:ea typeface="+mn-ea"/>
              <a:cs typeface="+mn-cs"/>
            </a:rPr>
            <a:t>The p-value of 1 is &gt; </a:t>
          </a:r>
          <a:r>
            <a:rPr lang="el-GR" sz="1100" baseline="0">
              <a:solidFill>
                <a:schemeClr val="dk1"/>
              </a:solidFill>
              <a:effectLst/>
              <a:latin typeface="+mn-lt"/>
              <a:ea typeface="+mn-ea"/>
              <a:cs typeface="+mn-cs"/>
            </a:rPr>
            <a:t>α</a:t>
          </a:r>
          <a:r>
            <a:rPr lang="en-US" sz="1100" baseline="0">
              <a:solidFill>
                <a:schemeClr val="dk1"/>
              </a:solidFill>
              <a:effectLst/>
              <a:latin typeface="+mn-lt"/>
              <a:ea typeface="+mn-ea"/>
              <a:cs typeface="+mn-cs"/>
            </a:rPr>
            <a:t> = 0.05, so the null hypothesis cannot be rejected.</a:t>
          </a:r>
          <a:endParaRPr lang="en-IN">
            <a:effectLst/>
          </a:endParaRPr>
        </a:p>
        <a:p>
          <a:pPr eaLnBrk="1" fontAlgn="auto" latinLnBrk="0" hangingPunct="1"/>
          <a:r>
            <a:rPr lang="en-US" sz="1100" baseline="0">
              <a:solidFill>
                <a:schemeClr val="dk1"/>
              </a:solidFill>
              <a:effectLst/>
              <a:latin typeface="+mn-lt"/>
              <a:ea typeface="+mn-ea"/>
              <a:cs typeface="+mn-cs"/>
            </a:rPr>
            <a:t>The t-test statistic and p-value support that there is no sufficient evidence to conclude that the mean is no difference from 8 ounces at the 0.05 level of significance.</a:t>
          </a:r>
          <a:endParaRPr lang="en-IN">
            <a:effectLst/>
          </a:endParaRPr>
        </a:p>
        <a:p>
          <a:endParaRPr lang="en-IN"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254000</xdr:colOff>
      <xdr:row>4</xdr:row>
      <xdr:rowOff>63500</xdr:rowOff>
    </xdr:from>
    <xdr:to>
      <xdr:col>4</xdr:col>
      <xdr:colOff>321310</xdr:colOff>
      <xdr:row>18</xdr:row>
      <xdr:rowOff>108867</xdr:rowOff>
    </xdr:to>
    <xdr:pic>
      <xdr:nvPicPr>
        <xdr:cNvPr id="2" name="Picture 1">
          <a:extLst>
            <a:ext uri="{FF2B5EF4-FFF2-40B4-BE49-F238E27FC236}">
              <a16:creationId xmlns:a16="http://schemas.microsoft.com/office/drawing/2014/main" id="{06D0F366-16EC-4830-943C-52AF395569B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54000" y="800100"/>
          <a:ext cx="4032250" cy="262346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0</xdr:col>
      <xdr:colOff>82550</xdr:colOff>
      <xdr:row>0</xdr:row>
      <xdr:rowOff>44450</xdr:rowOff>
    </xdr:from>
    <xdr:to>
      <xdr:col>8</xdr:col>
      <xdr:colOff>596900</xdr:colOff>
      <xdr:row>3</xdr:row>
      <xdr:rowOff>82550</xdr:rowOff>
    </xdr:to>
    <xdr:sp macro="" textlink="">
      <xdr:nvSpPr>
        <xdr:cNvPr id="3" name="TextBox 2">
          <a:extLst>
            <a:ext uri="{FF2B5EF4-FFF2-40B4-BE49-F238E27FC236}">
              <a16:creationId xmlns:a16="http://schemas.microsoft.com/office/drawing/2014/main" id="{F9613FE9-E4A6-4F18-9F56-2167E5058322}"/>
            </a:ext>
          </a:extLst>
        </xdr:cNvPr>
        <xdr:cNvSpPr txBox="1"/>
      </xdr:nvSpPr>
      <xdr:spPr>
        <a:xfrm>
          <a:off x="82550" y="44450"/>
          <a:ext cx="5391150" cy="59055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So far, all hypothesis</a:t>
          </a:r>
          <a:r>
            <a:rPr lang="en-US" sz="1100" baseline="0"/>
            <a:t> tests have been "2-tailed".  We are going to expand to </a:t>
          </a:r>
          <a:r>
            <a:rPr lang="en-US" sz="1100" b="1" baseline="0">
              <a:solidFill>
                <a:srgbClr val="C00000"/>
              </a:solidFill>
            </a:rPr>
            <a:t>"1-tailed" hypothesis tests,</a:t>
          </a:r>
          <a:r>
            <a:rPr lang="en-US" sz="1100" baseline="0"/>
            <a:t> often called </a:t>
          </a:r>
          <a:r>
            <a:rPr lang="en-US" sz="1100" b="1" baseline="0">
              <a:solidFill>
                <a:srgbClr val="C00000"/>
              </a:solidFill>
            </a:rPr>
            <a:t>directional tests.  </a:t>
          </a:r>
          <a:r>
            <a:rPr lang="en-US" sz="1100" baseline="0"/>
            <a:t>Two kinds:  </a:t>
          </a:r>
          <a:r>
            <a:rPr lang="en-US" sz="1100" b="1" baseline="0">
              <a:solidFill>
                <a:srgbClr val="C00000"/>
              </a:solidFill>
            </a:rPr>
            <a:t>left-tailed and right-tailed.</a:t>
          </a:r>
          <a:endParaRPr lang="en-US" sz="1100" b="1">
            <a:solidFill>
              <a:srgbClr val="C00000"/>
            </a:solidFill>
          </a:endParaRPr>
        </a:p>
      </xdr:txBody>
    </xdr:sp>
    <xdr:clientData/>
  </xdr:twoCellAnchor>
  <xdr:twoCellAnchor editAs="oneCell">
    <xdr:from>
      <xdr:col>7</xdr:col>
      <xdr:colOff>368301</xdr:colOff>
      <xdr:row>4</xdr:row>
      <xdr:rowOff>6350</xdr:rowOff>
    </xdr:from>
    <xdr:to>
      <xdr:col>14</xdr:col>
      <xdr:colOff>107951</xdr:colOff>
      <xdr:row>18</xdr:row>
      <xdr:rowOff>111029</xdr:rowOff>
    </xdr:to>
    <xdr:pic>
      <xdr:nvPicPr>
        <xdr:cNvPr id="5" name="Picture 4">
          <a:extLst>
            <a:ext uri="{FF2B5EF4-FFF2-40B4-BE49-F238E27FC236}">
              <a16:creationId xmlns:a16="http://schemas.microsoft.com/office/drawing/2014/main" id="{FC268DEF-53CD-4DC8-B1A3-B6BEE3029FD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635501" y="742950"/>
          <a:ext cx="4235450" cy="26827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15</xdr:col>
      <xdr:colOff>0</xdr:colOff>
      <xdr:row>4</xdr:row>
      <xdr:rowOff>0</xdr:rowOff>
    </xdr:from>
    <xdr:to>
      <xdr:col>21</xdr:col>
      <xdr:colOff>584200</xdr:colOff>
      <xdr:row>18</xdr:row>
      <xdr:rowOff>95549</xdr:rowOff>
    </xdr:to>
    <xdr:pic>
      <xdr:nvPicPr>
        <xdr:cNvPr id="7" name="Picture 6">
          <a:extLst>
            <a:ext uri="{FF2B5EF4-FFF2-40B4-BE49-F238E27FC236}">
              <a16:creationId xmlns:a16="http://schemas.microsoft.com/office/drawing/2014/main" id="{04735E5B-9444-4FE6-BBD3-FA933556331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144000" y="736600"/>
          <a:ext cx="4241800" cy="2673649"/>
        </a:xfrm>
        <a:prstGeom prst="rect">
          <a:avLst/>
        </a:prstGeom>
        <a:ln>
          <a:noFill/>
        </a:ln>
        <a:effectLst>
          <a:outerShdw blurRad="292100" dist="139700" dir="2700000" algn="tl" rotWithShape="0">
            <a:srgbClr val="333333">
              <a:alpha val="65000"/>
            </a:srgbClr>
          </a:outerShdw>
        </a:effectLst>
      </xdr:spPr>
    </xdr:pic>
    <xdr:clientData/>
  </xdr:twoCellAnchor>
  <xdr:oneCellAnchor>
    <xdr:from>
      <xdr:col>5</xdr:col>
      <xdr:colOff>196850</xdr:colOff>
      <xdr:row>30</xdr:row>
      <xdr:rowOff>0</xdr:rowOff>
    </xdr:from>
    <xdr:ext cx="2927350" cy="2085290"/>
    <xdr:pic>
      <xdr:nvPicPr>
        <xdr:cNvPr id="14" name="Picture 13">
          <a:extLst>
            <a:ext uri="{FF2B5EF4-FFF2-40B4-BE49-F238E27FC236}">
              <a16:creationId xmlns:a16="http://schemas.microsoft.com/office/drawing/2014/main" id="{511B78B1-39B0-49ED-8763-2FE118A9A23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816350" y="6699250"/>
          <a:ext cx="2927350" cy="2085290"/>
        </a:xfrm>
        <a:prstGeom prst="rect">
          <a:avLst/>
        </a:prstGeom>
        <a:ln>
          <a:noFill/>
        </a:ln>
        <a:effectLst>
          <a:outerShdw blurRad="292100" dist="139700" dir="2700000" algn="tl" rotWithShape="0">
            <a:srgbClr val="333333">
              <a:alpha val="65000"/>
            </a:srgbClr>
          </a:outerShdw>
        </a:effectLst>
      </xdr:spPr>
    </xdr:pic>
    <xdr:clientData/>
  </xdr:oneCellAnchor>
  <xdr:twoCellAnchor editAs="oneCell">
    <xdr:from>
      <xdr:col>0</xdr:col>
      <xdr:colOff>127000</xdr:colOff>
      <xdr:row>30</xdr:row>
      <xdr:rowOff>171450</xdr:rowOff>
    </xdr:from>
    <xdr:to>
      <xdr:col>3</xdr:col>
      <xdr:colOff>232755</xdr:colOff>
      <xdr:row>40</xdr:row>
      <xdr:rowOff>6350</xdr:rowOff>
    </xdr:to>
    <xdr:pic>
      <xdr:nvPicPr>
        <xdr:cNvPr id="39" name="Picture 38">
          <a:extLst>
            <a:ext uri="{FF2B5EF4-FFF2-40B4-BE49-F238E27FC236}">
              <a16:creationId xmlns:a16="http://schemas.microsoft.com/office/drawing/2014/main" id="{9FF7AB0F-8FC5-46B6-8EE2-6767387FAEB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7000" y="19519900"/>
          <a:ext cx="3276945" cy="1676400"/>
        </a:xfrm>
        <a:prstGeom prst="rect">
          <a:avLst/>
        </a:prstGeom>
      </xdr:spPr>
    </xdr:pic>
    <xdr:clientData/>
  </xdr:twoCellAnchor>
  <xdr:twoCellAnchor>
    <xdr:from>
      <xdr:col>10</xdr:col>
      <xdr:colOff>50800</xdr:colOff>
      <xdr:row>30</xdr:row>
      <xdr:rowOff>88900</xdr:rowOff>
    </xdr:from>
    <xdr:to>
      <xdr:col>14</xdr:col>
      <xdr:colOff>574836</xdr:colOff>
      <xdr:row>40</xdr:row>
      <xdr:rowOff>110195</xdr:rowOff>
    </xdr:to>
    <xdr:sp macro="" textlink="">
      <xdr:nvSpPr>
        <xdr:cNvPr id="58" name="TextBox 57">
          <a:extLst>
            <a:ext uri="{FF2B5EF4-FFF2-40B4-BE49-F238E27FC236}">
              <a16:creationId xmlns:a16="http://schemas.microsoft.com/office/drawing/2014/main" id="{A280C47F-32D6-4D19-8245-3D8F917682F7}"/>
            </a:ext>
          </a:extLst>
        </xdr:cNvPr>
        <xdr:cNvSpPr txBox="1"/>
      </xdr:nvSpPr>
      <xdr:spPr>
        <a:xfrm>
          <a:off x="7861300" y="5613400"/>
          <a:ext cx="2962436" cy="1862795"/>
        </a:xfrm>
        <a:prstGeom prst="rect">
          <a:avLst/>
        </a:prstGeom>
        <a:solidFill>
          <a:schemeClr val="accent4">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b="1">
              <a:effectLst/>
            </a:rPr>
            <a:t>T.INV(a,df)</a:t>
          </a:r>
          <a:r>
            <a:rPr lang="en-US" b="1" baseline="0">
              <a:effectLst/>
            </a:rPr>
            <a:t> only returns t</a:t>
          </a:r>
          <a:r>
            <a:rPr lang="en-US" b="1">
              <a:effectLst/>
            </a:rPr>
            <a:t>he </a:t>
          </a:r>
          <a:r>
            <a:rPr lang="en-US" b="1">
              <a:solidFill>
                <a:srgbClr val="C00000"/>
              </a:solidFill>
              <a:effectLst/>
            </a:rPr>
            <a:t>left-tailed value </a:t>
          </a:r>
          <a:r>
            <a:rPr lang="en-US" b="1">
              <a:effectLst/>
            </a:rPr>
            <a:t>for the probability, a, and degrees of freedom, df.</a:t>
          </a:r>
          <a:r>
            <a:rPr lang="en-US" b="1" baseline="0">
              <a:effectLst/>
            </a:rPr>
            <a:t>  So that is always the negative critical value.</a:t>
          </a:r>
          <a:r>
            <a:rPr lang="en-US" b="1">
              <a:effectLst/>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ABS(T.INV(a,df)</a:t>
          </a:r>
          <a:r>
            <a:rPr lang="en-US" sz="1100" b="1" baseline="0">
              <a:solidFill>
                <a:schemeClr val="dk1"/>
              </a:solidFill>
              <a:effectLst/>
              <a:latin typeface="+mn-lt"/>
              <a:ea typeface="+mn-ea"/>
              <a:cs typeface="+mn-cs"/>
            </a:rPr>
            <a:t>) returns t</a:t>
          </a:r>
          <a:r>
            <a:rPr lang="en-US" sz="1100" b="1">
              <a:solidFill>
                <a:schemeClr val="dk1"/>
              </a:solidFill>
              <a:effectLst/>
              <a:latin typeface="+mn-lt"/>
              <a:ea typeface="+mn-ea"/>
              <a:cs typeface="+mn-cs"/>
            </a:rPr>
            <a:t>he </a:t>
          </a:r>
          <a:r>
            <a:rPr lang="en-US" sz="1100" b="1">
              <a:solidFill>
                <a:srgbClr val="C00000"/>
              </a:solidFill>
              <a:effectLst/>
              <a:latin typeface="+mn-lt"/>
              <a:ea typeface="+mn-ea"/>
              <a:cs typeface="+mn-cs"/>
            </a:rPr>
            <a:t>right-tailed value </a:t>
          </a:r>
          <a:r>
            <a:rPr lang="en-US" sz="1100" b="1">
              <a:solidFill>
                <a:schemeClr val="dk1"/>
              </a:solidFill>
              <a:effectLst/>
              <a:latin typeface="+mn-lt"/>
              <a:ea typeface="+mn-ea"/>
              <a:cs typeface="+mn-cs"/>
            </a:rPr>
            <a:t>for the probability, a, and degrees of freedom, df.</a:t>
          </a:r>
          <a:r>
            <a:rPr lang="en-US" sz="1100" b="1" baseline="0">
              <a:solidFill>
                <a:schemeClr val="dk1"/>
              </a:solidFill>
              <a:effectLst/>
              <a:latin typeface="+mn-lt"/>
              <a:ea typeface="+mn-ea"/>
              <a:cs typeface="+mn-cs"/>
            </a:rPr>
            <a:t>  </a:t>
          </a:r>
          <a:r>
            <a:rPr lang="en-US" sz="1100" b="1">
              <a:solidFill>
                <a:schemeClr val="dk1"/>
              </a:solidFill>
              <a:effectLst/>
              <a:latin typeface="+mn-lt"/>
              <a:ea typeface="+mn-ea"/>
              <a:cs typeface="+mn-cs"/>
            </a:rPr>
            <a:t> </a:t>
          </a: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Use ABS(T.INV(a,df)</a:t>
          </a:r>
          <a:r>
            <a:rPr lang="en-US" sz="1100" b="1" baseline="0">
              <a:solidFill>
                <a:schemeClr val="dk1"/>
              </a:solidFill>
              <a:effectLst/>
              <a:latin typeface="+mn-lt"/>
              <a:ea typeface="+mn-ea"/>
              <a:cs typeface="+mn-cs"/>
            </a:rPr>
            <a:t>) with the </a:t>
          </a:r>
          <a:r>
            <a:rPr lang="el-GR" sz="1100" b="1">
              <a:solidFill>
                <a:schemeClr val="dk1"/>
              </a:solidFill>
              <a:effectLst/>
              <a:latin typeface="+mn-lt"/>
              <a:ea typeface="+mn-ea"/>
              <a:cs typeface="+mn-cs"/>
            </a:rPr>
            <a:t>α</a:t>
          </a:r>
          <a:r>
            <a:rPr lang="en-US" sz="1100" b="1">
              <a:solidFill>
                <a:schemeClr val="dk1"/>
              </a:solidFill>
              <a:effectLst/>
              <a:latin typeface="+mn-lt"/>
              <a:ea typeface="+mn-ea"/>
              <a:cs typeface="+mn-cs"/>
            </a:rPr>
            <a:t>/2 value in T.INV if it's </a:t>
          </a:r>
          <a:r>
            <a:rPr lang="en-US" sz="1100" b="1">
              <a:solidFill>
                <a:srgbClr val="C00000"/>
              </a:solidFill>
              <a:effectLst/>
              <a:latin typeface="+mn-lt"/>
              <a:ea typeface="+mn-ea"/>
              <a:cs typeface="+mn-cs"/>
            </a:rPr>
            <a:t>2-tailed</a:t>
          </a:r>
          <a:r>
            <a:rPr lang="en-US" sz="1100" b="1">
              <a:solidFill>
                <a:schemeClr val="dk1"/>
              </a:solidFill>
              <a:effectLst/>
              <a:latin typeface="+mn-lt"/>
              <a:ea typeface="+mn-ea"/>
              <a:cs typeface="+mn-cs"/>
            </a:rPr>
            <a:t>.</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endParaRPr lang="en-US" sz="1100"/>
        </a:p>
      </xdr:txBody>
    </xdr:sp>
    <xdr:clientData/>
  </xdr:twoCellAnchor>
  <xdr:oneCellAnchor>
    <xdr:from>
      <xdr:col>2</xdr:col>
      <xdr:colOff>259080</xdr:colOff>
      <xdr:row>58</xdr:row>
      <xdr:rowOff>99060</xdr:rowOff>
    </xdr:from>
    <xdr:ext cx="736600" cy="560123"/>
    <xdr:pic>
      <xdr:nvPicPr>
        <xdr:cNvPr id="63" name="Picture 62">
          <a:extLst>
            <a:ext uri="{FF2B5EF4-FFF2-40B4-BE49-F238E27FC236}">
              <a16:creationId xmlns:a16="http://schemas.microsoft.com/office/drawing/2014/main" id="{A6EA9B49-960A-4C6D-BE1F-BA43B9D9633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049780" y="10759440"/>
          <a:ext cx="736600" cy="560123"/>
        </a:xfrm>
        <a:prstGeom prst="rect">
          <a:avLst/>
        </a:prstGeom>
      </xdr:spPr>
    </xdr:pic>
    <xdr:clientData/>
  </xdr:oneCellAnchor>
  <xdr:twoCellAnchor>
    <xdr:from>
      <xdr:col>5</xdr:col>
      <xdr:colOff>273050</xdr:colOff>
      <xdr:row>45</xdr:row>
      <xdr:rowOff>171450</xdr:rowOff>
    </xdr:from>
    <xdr:to>
      <xdr:col>9</xdr:col>
      <xdr:colOff>831850</xdr:colOff>
      <xdr:row>50</xdr:row>
      <xdr:rowOff>139700</xdr:rowOff>
    </xdr:to>
    <xdr:sp macro="" textlink="">
      <xdr:nvSpPr>
        <xdr:cNvPr id="70" name="TextBox 69">
          <a:extLst>
            <a:ext uri="{FF2B5EF4-FFF2-40B4-BE49-F238E27FC236}">
              <a16:creationId xmlns:a16="http://schemas.microsoft.com/office/drawing/2014/main" id="{E5993DFE-3F76-4F47-A0F6-D49509A709B9}"/>
            </a:ext>
          </a:extLst>
        </xdr:cNvPr>
        <xdr:cNvSpPr txBox="1"/>
      </xdr:nvSpPr>
      <xdr:spPr>
        <a:xfrm>
          <a:off x="4806950" y="8458200"/>
          <a:ext cx="2997200" cy="8890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Excel Functions</a:t>
          </a:r>
        </a:p>
        <a:p>
          <a:r>
            <a:rPr lang="en-US" sz="1100"/>
            <a:t>T.DIST.2T(ABS(t</a:t>
          </a:r>
          <a:r>
            <a:rPr lang="en-US" sz="1100" baseline="-25000"/>
            <a:t>STAT</a:t>
          </a:r>
          <a:r>
            <a:rPr lang="en-US" sz="1100"/>
            <a:t>),df) for 2-tailed tests</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left-tailed tests</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1</a:t>
          </a:r>
          <a:r>
            <a:rPr lang="en-US" sz="1100" baseline="0">
              <a:solidFill>
                <a:schemeClr val="dk1"/>
              </a:solidFill>
              <a:effectLst/>
              <a:latin typeface="+mn-lt"/>
              <a:ea typeface="+mn-ea"/>
              <a:cs typeface="+mn-cs"/>
            </a:rPr>
            <a:t> - </a:t>
          </a: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right-tailed tests</a:t>
          </a:r>
          <a:endParaRPr lang="en-US">
            <a:effectLst/>
          </a:endParaRPr>
        </a:p>
        <a:p>
          <a:endParaRPr lang="en-US" sz="1100"/>
        </a:p>
        <a:p>
          <a:endParaRPr lang="en-US" sz="1100"/>
        </a:p>
      </xdr:txBody>
    </xdr:sp>
    <xdr:clientData/>
  </xdr:twoCellAnchor>
  <xdr:twoCellAnchor editAs="oneCell">
    <xdr:from>
      <xdr:col>0</xdr:col>
      <xdr:colOff>64770</xdr:colOff>
      <xdr:row>72</xdr:row>
      <xdr:rowOff>87630</xdr:rowOff>
    </xdr:from>
    <xdr:to>
      <xdr:col>3</xdr:col>
      <xdr:colOff>159957</xdr:colOff>
      <xdr:row>79</xdr:row>
      <xdr:rowOff>6350</xdr:rowOff>
    </xdr:to>
    <xdr:pic>
      <xdr:nvPicPr>
        <xdr:cNvPr id="72" name="Picture 71">
          <a:extLst>
            <a:ext uri="{FF2B5EF4-FFF2-40B4-BE49-F238E27FC236}">
              <a16:creationId xmlns:a16="http://schemas.microsoft.com/office/drawing/2014/main" id="{1A5AA6A7-18A3-475C-8E5F-8C0F89CE86B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4770" y="13323570"/>
          <a:ext cx="3227007" cy="1198880"/>
        </a:xfrm>
        <a:prstGeom prst="rect">
          <a:avLst/>
        </a:prstGeom>
      </xdr:spPr>
    </xdr:pic>
    <xdr:clientData/>
  </xdr:twoCellAnchor>
  <xdr:twoCellAnchor editAs="oneCell">
    <xdr:from>
      <xdr:col>0</xdr:col>
      <xdr:colOff>111760</xdr:colOff>
      <xdr:row>79</xdr:row>
      <xdr:rowOff>27940</xdr:rowOff>
    </xdr:from>
    <xdr:to>
      <xdr:col>3</xdr:col>
      <xdr:colOff>80127</xdr:colOff>
      <xdr:row>84</xdr:row>
      <xdr:rowOff>129540</xdr:rowOff>
    </xdr:to>
    <xdr:pic>
      <xdr:nvPicPr>
        <xdr:cNvPr id="74" name="Picture 73">
          <a:extLst>
            <a:ext uri="{FF2B5EF4-FFF2-40B4-BE49-F238E27FC236}">
              <a16:creationId xmlns:a16="http://schemas.microsoft.com/office/drawing/2014/main" id="{C7C7FFF0-5C33-4087-BD53-B978F44C7FE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11760" y="14544040"/>
          <a:ext cx="3100187" cy="1016000"/>
        </a:xfrm>
        <a:prstGeom prst="rect">
          <a:avLst/>
        </a:prstGeom>
      </xdr:spPr>
    </xdr:pic>
    <xdr:clientData/>
  </xdr:twoCellAnchor>
  <xdr:twoCellAnchor>
    <xdr:from>
      <xdr:col>11</xdr:col>
      <xdr:colOff>215900</xdr:colOff>
      <xdr:row>20</xdr:row>
      <xdr:rowOff>107950</xdr:rowOff>
    </xdr:from>
    <xdr:to>
      <xdr:col>18</xdr:col>
      <xdr:colOff>266700</xdr:colOff>
      <xdr:row>29</xdr:row>
      <xdr:rowOff>25400</xdr:rowOff>
    </xdr:to>
    <xdr:sp macro="" textlink="">
      <xdr:nvSpPr>
        <xdr:cNvPr id="82" name="TextBox 81">
          <a:extLst>
            <a:ext uri="{FF2B5EF4-FFF2-40B4-BE49-F238E27FC236}">
              <a16:creationId xmlns:a16="http://schemas.microsoft.com/office/drawing/2014/main" id="{3527FB62-6A75-46C9-A560-F2BBCB724BF5}"/>
            </a:ext>
          </a:extLst>
        </xdr:cNvPr>
        <xdr:cNvSpPr txBox="1"/>
      </xdr:nvSpPr>
      <xdr:spPr>
        <a:xfrm>
          <a:off x="8636000" y="3790950"/>
          <a:ext cx="4318000" cy="157480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Key Differences:</a:t>
          </a:r>
        </a:p>
        <a:p>
          <a:endParaRPr lang="en-US" sz="1100"/>
        </a:p>
        <a:p>
          <a:r>
            <a:rPr lang="en-US" sz="1100"/>
            <a:t>The rejection region is a left tail or a right tail.</a:t>
          </a:r>
        </a:p>
        <a:p>
          <a:endParaRPr lang="en-US" sz="1100"/>
        </a:p>
        <a:p>
          <a:r>
            <a:rPr lang="en-US" sz="1100"/>
            <a:t>T</a:t>
          </a:r>
          <a:r>
            <a:rPr lang="en-US" sz="1100" baseline="0">
              <a:solidFill>
                <a:schemeClr val="dk1"/>
              </a:solidFill>
              <a:effectLst/>
              <a:latin typeface="+mn-lt"/>
              <a:ea typeface="+mn-ea"/>
              <a:cs typeface="+mn-cs"/>
            </a:rPr>
            <a:t>he rejection region </a:t>
          </a:r>
          <a:r>
            <a:rPr lang="en-US" sz="1100"/>
            <a:t>follows the direction of the tail</a:t>
          </a:r>
          <a:r>
            <a:rPr lang="en-US" sz="1100" baseline="0"/>
            <a:t> of </a:t>
          </a:r>
          <a:r>
            <a:rPr lang="en-US" sz="1100">
              <a:solidFill>
                <a:schemeClr val="dk1"/>
              </a:solidFill>
              <a:effectLst/>
              <a:latin typeface="+mn-lt"/>
              <a:ea typeface="+mn-ea"/>
              <a:cs typeface="+mn-cs"/>
            </a:rPr>
            <a:t>alternate hypothesis </a:t>
          </a:r>
          <a:r>
            <a:rPr lang="en-US" sz="1100" baseline="0"/>
            <a:t>.</a:t>
          </a:r>
        </a:p>
        <a:p>
          <a:endParaRPr lang="en-US" sz="1100" baseline="0"/>
        </a:p>
        <a:p>
          <a:r>
            <a:rPr lang="en-US" sz="1100" baseline="0"/>
            <a:t>Everything else remains the same.</a:t>
          </a:r>
          <a:endParaRPr lang="en-US" sz="1100"/>
        </a:p>
      </xdr:txBody>
    </xdr:sp>
    <xdr:clientData/>
  </xdr:twoCellAnchor>
  <xdr:oneCellAnchor>
    <xdr:from>
      <xdr:col>2</xdr:col>
      <xdr:colOff>259080</xdr:colOff>
      <xdr:row>103</xdr:row>
      <xdr:rowOff>99060</xdr:rowOff>
    </xdr:from>
    <xdr:ext cx="736600" cy="560123"/>
    <xdr:pic>
      <xdr:nvPicPr>
        <xdr:cNvPr id="4" name="Picture 3">
          <a:extLst>
            <a:ext uri="{FF2B5EF4-FFF2-40B4-BE49-F238E27FC236}">
              <a16:creationId xmlns:a16="http://schemas.microsoft.com/office/drawing/2014/main" id="{7BF726B3-8510-4594-B5F6-080A31C814C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048369" y="10637238"/>
          <a:ext cx="736600" cy="560123"/>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twoCellAnchor editAs="oneCell">
    <xdr:from>
      <xdr:col>0</xdr:col>
      <xdr:colOff>31750</xdr:colOff>
      <xdr:row>0</xdr:row>
      <xdr:rowOff>107950</xdr:rowOff>
    </xdr:from>
    <xdr:to>
      <xdr:col>4</xdr:col>
      <xdr:colOff>75871</xdr:colOff>
      <xdr:row>3</xdr:row>
      <xdr:rowOff>127000</xdr:rowOff>
    </xdr:to>
    <xdr:pic>
      <xdr:nvPicPr>
        <xdr:cNvPr id="3" name="Picture 2">
          <a:extLst>
            <a:ext uri="{FF2B5EF4-FFF2-40B4-BE49-F238E27FC236}">
              <a16:creationId xmlns:a16="http://schemas.microsoft.com/office/drawing/2014/main" id="{C6961405-50D7-463A-BC23-C8A3E761A1F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750" y="107950"/>
          <a:ext cx="3250871" cy="571500"/>
        </a:xfrm>
        <a:prstGeom prst="rect">
          <a:avLst/>
        </a:prstGeom>
      </xdr:spPr>
    </xdr:pic>
    <xdr:clientData/>
  </xdr:twoCellAnchor>
  <xdr:twoCellAnchor editAs="oneCell">
    <xdr:from>
      <xdr:col>0</xdr:col>
      <xdr:colOff>0</xdr:colOff>
      <xdr:row>8</xdr:row>
      <xdr:rowOff>0</xdr:rowOff>
    </xdr:from>
    <xdr:to>
      <xdr:col>4</xdr:col>
      <xdr:colOff>8464</xdr:colOff>
      <xdr:row>10</xdr:row>
      <xdr:rowOff>76200</xdr:rowOff>
    </xdr:to>
    <xdr:pic>
      <xdr:nvPicPr>
        <xdr:cNvPr id="5" name="Picture 4">
          <a:extLst>
            <a:ext uri="{FF2B5EF4-FFF2-40B4-BE49-F238E27FC236}">
              <a16:creationId xmlns:a16="http://schemas.microsoft.com/office/drawing/2014/main" id="{2D231922-4FE9-448A-87D7-34272B1EF33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1473200"/>
          <a:ext cx="3215214" cy="444500"/>
        </a:xfrm>
        <a:prstGeom prst="rect">
          <a:avLst/>
        </a:prstGeom>
      </xdr:spPr>
    </xdr:pic>
    <xdr:clientData/>
  </xdr:twoCellAnchor>
  <xdr:twoCellAnchor editAs="oneCell">
    <xdr:from>
      <xdr:col>2</xdr:col>
      <xdr:colOff>228600</xdr:colOff>
      <xdr:row>21</xdr:row>
      <xdr:rowOff>0</xdr:rowOff>
    </xdr:from>
    <xdr:to>
      <xdr:col>3</xdr:col>
      <xdr:colOff>393760</xdr:colOff>
      <xdr:row>23</xdr:row>
      <xdr:rowOff>146078</xdr:rowOff>
    </xdr:to>
    <xdr:pic>
      <xdr:nvPicPr>
        <xdr:cNvPr id="7" name="Picture 6">
          <a:extLst>
            <a:ext uri="{FF2B5EF4-FFF2-40B4-BE49-F238E27FC236}">
              <a16:creationId xmlns:a16="http://schemas.microsoft.com/office/drawing/2014/main" id="{C555344A-361E-437D-A295-98AC1E28348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574800" y="3556000"/>
          <a:ext cx="1168460" cy="53977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0</xdr:colOff>
      <xdr:row>25</xdr:row>
      <xdr:rowOff>0</xdr:rowOff>
    </xdr:from>
    <xdr:to>
      <xdr:col>3</xdr:col>
      <xdr:colOff>567746</xdr:colOff>
      <xdr:row>28</xdr:row>
      <xdr:rowOff>95250</xdr:rowOff>
    </xdr:to>
    <xdr:pic>
      <xdr:nvPicPr>
        <xdr:cNvPr id="9" name="Picture 8">
          <a:extLst>
            <a:ext uri="{FF2B5EF4-FFF2-40B4-BE49-F238E27FC236}">
              <a16:creationId xmlns:a16="http://schemas.microsoft.com/office/drawing/2014/main" id="{60B1713B-F0FB-46CD-83D5-60DD83C1DDD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4495800"/>
          <a:ext cx="3164896" cy="647700"/>
        </a:xfrm>
        <a:prstGeom prst="rect">
          <a:avLst/>
        </a:prstGeom>
      </xdr:spPr>
    </xdr:pic>
    <xdr:clientData/>
  </xdr:twoCellAnchor>
  <xdr:oneCellAnchor>
    <xdr:from>
      <xdr:col>2</xdr:col>
      <xdr:colOff>228600</xdr:colOff>
      <xdr:row>39</xdr:row>
      <xdr:rowOff>0</xdr:rowOff>
    </xdr:from>
    <xdr:ext cx="1168460" cy="539778"/>
    <xdr:pic>
      <xdr:nvPicPr>
        <xdr:cNvPr id="10" name="Picture 9">
          <a:extLst>
            <a:ext uri="{FF2B5EF4-FFF2-40B4-BE49-F238E27FC236}">
              <a16:creationId xmlns:a16="http://schemas.microsoft.com/office/drawing/2014/main" id="{3F9965EF-CDEE-436B-89E5-CAF20224801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574800" y="3917950"/>
          <a:ext cx="1168460" cy="539778"/>
        </a:xfrm>
        <a:prstGeom prst="rect">
          <a:avLst/>
        </a:prstGeom>
        <a:ln>
          <a:noFill/>
        </a:ln>
        <a:effectLst>
          <a:outerShdw blurRad="292100" dist="139700" dir="2700000" algn="tl" rotWithShape="0">
            <a:srgbClr val="333333">
              <a:alpha val="65000"/>
            </a:srgbClr>
          </a:outerShdw>
        </a:effectLst>
      </xdr:spPr>
    </xdr:pic>
    <xdr:clientData/>
  </xdr:oneCellAnchor>
  <xdr:twoCellAnchor>
    <xdr:from>
      <xdr:col>4</xdr:col>
      <xdr:colOff>349250</xdr:colOff>
      <xdr:row>45</xdr:row>
      <xdr:rowOff>13970</xdr:rowOff>
    </xdr:from>
    <xdr:to>
      <xdr:col>10</xdr:col>
      <xdr:colOff>584200</xdr:colOff>
      <xdr:row>48</xdr:row>
      <xdr:rowOff>160020</xdr:rowOff>
    </xdr:to>
    <xdr:sp macro="" textlink="">
      <xdr:nvSpPr>
        <xdr:cNvPr id="11" name="TextBox 10">
          <a:extLst>
            <a:ext uri="{FF2B5EF4-FFF2-40B4-BE49-F238E27FC236}">
              <a16:creationId xmlns:a16="http://schemas.microsoft.com/office/drawing/2014/main" id="{BC188B3C-27A5-4ADF-92F2-6BA7D7E00B85}"/>
            </a:ext>
          </a:extLst>
        </xdr:cNvPr>
        <xdr:cNvSpPr txBox="1"/>
      </xdr:nvSpPr>
      <xdr:spPr>
        <a:xfrm>
          <a:off x="3503930" y="8342630"/>
          <a:ext cx="3892550" cy="10604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Since this is a two-tailed test, the rejection region</a:t>
          </a:r>
          <a:r>
            <a:rPr lang="en-US" sz="1100" baseline="0"/>
            <a:t> is Z &lt; -1.96  and Z &gt; 1.96.</a:t>
          </a:r>
        </a:p>
        <a:p>
          <a:endParaRPr lang="en-US" sz="1100" baseline="0"/>
        </a:p>
        <a:p>
          <a:r>
            <a:rPr lang="en-US" sz="1100"/>
            <a:t>Z</a:t>
          </a:r>
          <a:r>
            <a:rPr lang="en-US" sz="1100" baseline="-25000"/>
            <a:t>STAT</a:t>
          </a:r>
          <a:r>
            <a:rPr lang="en-US" sz="1100"/>
            <a:t> = 1 and does not lie in the rejection region.</a:t>
          </a:r>
          <a:r>
            <a:rPr lang="en-US" sz="1100" baseline="0"/>
            <a:t>  The null hypothesis is not rejected.</a:t>
          </a:r>
          <a:endParaRPr lang="en-US" sz="1100"/>
        </a:p>
      </xdr:txBody>
    </xdr:sp>
    <xdr:clientData/>
  </xdr:twoCellAnchor>
  <xdr:oneCellAnchor>
    <xdr:from>
      <xdr:col>7</xdr:col>
      <xdr:colOff>304800</xdr:colOff>
      <xdr:row>51</xdr:row>
      <xdr:rowOff>69850</xdr:rowOff>
    </xdr:from>
    <xdr:ext cx="2927350" cy="2085290"/>
    <xdr:pic>
      <xdr:nvPicPr>
        <xdr:cNvPr id="31" name="Picture 30">
          <a:extLst>
            <a:ext uri="{FF2B5EF4-FFF2-40B4-BE49-F238E27FC236}">
              <a16:creationId xmlns:a16="http://schemas.microsoft.com/office/drawing/2014/main" id="{E9795927-FE6E-4BD3-9F36-29BEFFB0AF8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340350" y="9994900"/>
          <a:ext cx="2927350" cy="2085290"/>
        </a:xfrm>
        <a:prstGeom prst="rect">
          <a:avLst/>
        </a:prstGeom>
        <a:ln>
          <a:noFill/>
        </a:ln>
        <a:effectLst>
          <a:outerShdw blurRad="292100" dist="139700" dir="2700000" algn="tl" rotWithShape="0">
            <a:srgbClr val="333333">
              <a:alpha val="65000"/>
            </a:srgbClr>
          </a:outerShdw>
        </a:effectLst>
      </xdr:spPr>
    </xdr:pic>
    <xdr:clientData/>
  </xdr:oneCellAnchor>
  <xdr:twoCellAnchor editAs="oneCell">
    <xdr:from>
      <xdr:col>0</xdr:col>
      <xdr:colOff>69850</xdr:colOff>
      <xdr:row>51</xdr:row>
      <xdr:rowOff>12700</xdr:rowOff>
    </xdr:from>
    <xdr:to>
      <xdr:col>4</xdr:col>
      <xdr:colOff>102296</xdr:colOff>
      <xdr:row>53</xdr:row>
      <xdr:rowOff>105410</xdr:rowOff>
    </xdr:to>
    <xdr:pic>
      <xdr:nvPicPr>
        <xdr:cNvPr id="34" name="Picture 33">
          <a:extLst>
            <a:ext uri="{FF2B5EF4-FFF2-40B4-BE49-F238E27FC236}">
              <a16:creationId xmlns:a16="http://schemas.microsoft.com/office/drawing/2014/main" id="{068D2CCE-E584-4A46-9A8D-57097E21A47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9850" y="9944100"/>
          <a:ext cx="3239196" cy="1212850"/>
        </a:xfrm>
        <a:prstGeom prst="rect">
          <a:avLst/>
        </a:prstGeom>
      </xdr:spPr>
    </xdr:pic>
    <xdr:clientData/>
  </xdr:twoCellAnchor>
  <xdr:twoCellAnchor editAs="oneCell">
    <xdr:from>
      <xdr:col>0</xdr:col>
      <xdr:colOff>50800</xdr:colOff>
      <xdr:row>53</xdr:row>
      <xdr:rowOff>69850</xdr:rowOff>
    </xdr:from>
    <xdr:to>
      <xdr:col>4</xdr:col>
      <xdr:colOff>21309</xdr:colOff>
      <xdr:row>56</xdr:row>
      <xdr:rowOff>156210</xdr:rowOff>
    </xdr:to>
    <xdr:pic>
      <xdr:nvPicPr>
        <xdr:cNvPr id="36" name="Picture 35">
          <a:extLst>
            <a:ext uri="{FF2B5EF4-FFF2-40B4-BE49-F238E27FC236}">
              <a16:creationId xmlns:a16="http://schemas.microsoft.com/office/drawing/2014/main" id="{20400260-B2FC-42DA-A6A1-B4513B717285}"/>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0800" y="11106150"/>
          <a:ext cx="3177259" cy="660400"/>
        </a:xfrm>
        <a:prstGeom prst="rect">
          <a:avLst/>
        </a:prstGeom>
      </xdr:spPr>
    </xdr:pic>
    <xdr:clientData/>
  </xdr:twoCellAnchor>
  <xdr:oneCellAnchor>
    <xdr:from>
      <xdr:col>4</xdr:col>
      <xdr:colOff>575310</xdr:colOff>
      <xdr:row>51</xdr:row>
      <xdr:rowOff>187960</xdr:rowOff>
    </xdr:from>
    <xdr:ext cx="1168460" cy="539778"/>
    <xdr:pic>
      <xdr:nvPicPr>
        <xdr:cNvPr id="38" name="Picture 37">
          <a:extLst>
            <a:ext uri="{FF2B5EF4-FFF2-40B4-BE49-F238E27FC236}">
              <a16:creationId xmlns:a16="http://schemas.microsoft.com/office/drawing/2014/main" id="{69E13136-733E-4A59-A980-864346FCE27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29990" y="9994900"/>
          <a:ext cx="1168460" cy="539778"/>
        </a:xfrm>
        <a:prstGeom prst="rect">
          <a:avLst/>
        </a:prstGeom>
        <a:ln>
          <a:noFill/>
        </a:ln>
        <a:effectLst>
          <a:outerShdw blurRad="292100" dist="139700" dir="2700000" algn="tl" rotWithShape="0">
            <a:srgbClr val="333333">
              <a:alpha val="65000"/>
            </a:srgbClr>
          </a:outerShdw>
        </a:effectLst>
      </xdr:spPr>
    </xdr:pic>
    <xdr:clientData/>
  </xdr:oneCellAnchor>
  <xdr:twoCellAnchor editAs="oneCell">
    <xdr:from>
      <xdr:col>0</xdr:col>
      <xdr:colOff>68580</xdr:colOff>
      <xdr:row>73</xdr:row>
      <xdr:rowOff>123189</xdr:rowOff>
    </xdr:from>
    <xdr:to>
      <xdr:col>3</xdr:col>
      <xdr:colOff>557530</xdr:colOff>
      <xdr:row>80</xdr:row>
      <xdr:rowOff>92436</xdr:rowOff>
    </xdr:to>
    <xdr:pic>
      <xdr:nvPicPr>
        <xdr:cNvPr id="55" name="Picture 54">
          <a:extLst>
            <a:ext uri="{FF2B5EF4-FFF2-40B4-BE49-F238E27FC236}">
              <a16:creationId xmlns:a16="http://schemas.microsoft.com/office/drawing/2014/main" id="{06544374-2906-4F20-A801-C6422781C34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68580" y="14738349"/>
          <a:ext cx="3034030" cy="1279887"/>
        </a:xfrm>
        <a:prstGeom prst="rect">
          <a:avLst/>
        </a:prstGeom>
      </xdr:spPr>
    </xdr:pic>
    <xdr:clientData/>
  </xdr:twoCellAnchor>
  <xdr:twoCellAnchor editAs="oneCell">
    <xdr:from>
      <xdr:col>0</xdr:col>
      <xdr:colOff>0</xdr:colOff>
      <xdr:row>80</xdr:row>
      <xdr:rowOff>152400</xdr:rowOff>
    </xdr:from>
    <xdr:to>
      <xdr:col>3</xdr:col>
      <xdr:colOff>422054</xdr:colOff>
      <xdr:row>82</xdr:row>
      <xdr:rowOff>83820</xdr:rowOff>
    </xdr:to>
    <xdr:pic>
      <xdr:nvPicPr>
        <xdr:cNvPr id="57" name="Picture 56">
          <a:extLst>
            <a:ext uri="{FF2B5EF4-FFF2-40B4-BE49-F238E27FC236}">
              <a16:creationId xmlns:a16="http://schemas.microsoft.com/office/drawing/2014/main" id="{99A7FF97-4A51-4557-8772-19C46170B00F}"/>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16047720"/>
          <a:ext cx="2967134" cy="297180"/>
        </a:xfrm>
        <a:prstGeom prst="rect">
          <a:avLst/>
        </a:prstGeom>
      </xdr:spPr>
    </xdr:pic>
    <xdr:clientData/>
  </xdr:twoCellAnchor>
  <xdr:twoCellAnchor>
    <xdr:from>
      <xdr:col>1</xdr:col>
      <xdr:colOff>30480</xdr:colOff>
      <xdr:row>95</xdr:row>
      <xdr:rowOff>15240</xdr:rowOff>
    </xdr:from>
    <xdr:to>
      <xdr:col>7</xdr:col>
      <xdr:colOff>457200</xdr:colOff>
      <xdr:row>98</xdr:row>
      <xdr:rowOff>76200</xdr:rowOff>
    </xdr:to>
    <xdr:sp macro="" textlink="">
      <xdr:nvSpPr>
        <xdr:cNvPr id="2" name="TextBox 1">
          <a:extLst>
            <a:ext uri="{FF2B5EF4-FFF2-40B4-BE49-F238E27FC236}">
              <a16:creationId xmlns:a16="http://schemas.microsoft.com/office/drawing/2014/main" id="{20F2B898-E4BE-1E26-BD22-E2774EB144C2}"/>
            </a:ext>
          </a:extLst>
        </xdr:cNvPr>
        <xdr:cNvSpPr txBox="1"/>
      </xdr:nvSpPr>
      <xdr:spPr>
        <a:xfrm>
          <a:off x="754380" y="18729960"/>
          <a:ext cx="5250180" cy="60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0" i="0" u="none" strike="noStrike">
              <a:solidFill>
                <a:schemeClr val="dk1"/>
              </a:solidFill>
              <a:effectLst/>
              <a:latin typeface="+mn-lt"/>
              <a:ea typeface="+mn-ea"/>
              <a:cs typeface="+mn-cs"/>
            </a:rPr>
            <a:t>The number of the households in the area polled to obtain a 20% confidence interval of the actual number of households that would purchase an additional cellohone if it were made available at a substantionally reduced cost.</a:t>
          </a:r>
          <a:r>
            <a:rPr lang="en-IN"/>
            <a:t> </a:t>
          </a:r>
          <a:endParaRPr lang="en-IN"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50799</xdr:colOff>
      <xdr:row>0</xdr:row>
      <xdr:rowOff>107950</xdr:rowOff>
    </xdr:from>
    <xdr:to>
      <xdr:col>3</xdr:col>
      <xdr:colOff>522514</xdr:colOff>
      <xdr:row>3</xdr:row>
      <xdr:rowOff>114300</xdr:rowOff>
    </xdr:to>
    <xdr:pic>
      <xdr:nvPicPr>
        <xdr:cNvPr id="2" name="Picture 1">
          <a:extLst>
            <a:ext uri="{FF2B5EF4-FFF2-40B4-BE49-F238E27FC236}">
              <a16:creationId xmlns:a16="http://schemas.microsoft.com/office/drawing/2014/main" id="{E5C48915-CC43-4261-95AB-C174601856E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0799" y="107950"/>
          <a:ext cx="3131095" cy="554990"/>
        </a:xfrm>
        <a:prstGeom prst="rect">
          <a:avLst/>
        </a:prstGeom>
      </xdr:spPr>
    </xdr:pic>
    <xdr:clientData/>
  </xdr:twoCellAnchor>
  <xdr:twoCellAnchor editAs="oneCell">
    <xdr:from>
      <xdr:col>0</xdr:col>
      <xdr:colOff>0</xdr:colOff>
      <xdr:row>8</xdr:row>
      <xdr:rowOff>0</xdr:rowOff>
    </xdr:from>
    <xdr:to>
      <xdr:col>3</xdr:col>
      <xdr:colOff>576223</xdr:colOff>
      <xdr:row>17</xdr:row>
      <xdr:rowOff>88900</xdr:rowOff>
    </xdr:to>
    <xdr:pic>
      <xdr:nvPicPr>
        <xdr:cNvPr id="3" name="Picture 2">
          <a:extLst>
            <a:ext uri="{FF2B5EF4-FFF2-40B4-BE49-F238E27FC236}">
              <a16:creationId xmlns:a16="http://schemas.microsoft.com/office/drawing/2014/main" id="{D798BFBA-B7C7-4041-A4B3-3FFDEB59AB0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1508760"/>
          <a:ext cx="3235603" cy="1734820"/>
        </a:xfrm>
        <a:prstGeom prst="rect">
          <a:avLst/>
        </a:prstGeom>
      </xdr:spPr>
    </xdr:pic>
    <xdr:clientData/>
  </xdr:twoCellAnchor>
  <xdr:twoCellAnchor>
    <xdr:from>
      <xdr:col>4</xdr:col>
      <xdr:colOff>0</xdr:colOff>
      <xdr:row>39</xdr:row>
      <xdr:rowOff>0</xdr:rowOff>
    </xdr:from>
    <xdr:to>
      <xdr:col>9</xdr:col>
      <xdr:colOff>387350</xdr:colOff>
      <xdr:row>40</xdr:row>
      <xdr:rowOff>114300</xdr:rowOff>
    </xdr:to>
    <xdr:sp macro="" textlink="">
      <xdr:nvSpPr>
        <xdr:cNvPr id="4" name="TextBox 3">
          <a:extLst>
            <a:ext uri="{FF2B5EF4-FFF2-40B4-BE49-F238E27FC236}">
              <a16:creationId xmlns:a16="http://schemas.microsoft.com/office/drawing/2014/main" id="{9231802D-9FB4-4E98-AB99-F15F138FE471}"/>
            </a:ext>
          </a:extLst>
        </xdr:cNvPr>
        <xdr:cNvSpPr txBox="1"/>
      </xdr:nvSpPr>
      <xdr:spPr>
        <a:xfrm>
          <a:off x="3535680" y="7444740"/>
          <a:ext cx="3915410" cy="2971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rejection region is </a:t>
          </a:r>
          <a:r>
            <a:rPr lang="en-US" sz="1100">
              <a:solidFill>
                <a:schemeClr val="dk1"/>
              </a:solidFill>
              <a:effectLst/>
              <a:latin typeface="+mn-lt"/>
              <a:ea typeface="+mn-ea"/>
              <a:cs typeface="+mn-cs"/>
            </a:rPr>
            <a:t>t</a:t>
          </a:r>
          <a:r>
            <a:rPr lang="en-US" sz="1100" baseline="-25000">
              <a:solidFill>
                <a:schemeClr val="dk1"/>
              </a:solidFill>
              <a:effectLst/>
              <a:latin typeface="+mn-lt"/>
              <a:ea typeface="+mn-ea"/>
              <a:cs typeface="+mn-cs"/>
            </a:rPr>
            <a:t>STAT</a:t>
          </a:r>
          <a:r>
            <a:rPr lang="en-US" sz="1100" baseline="0">
              <a:solidFill>
                <a:schemeClr val="dk1"/>
              </a:solidFill>
              <a:effectLst/>
              <a:latin typeface="+mn-lt"/>
              <a:ea typeface="+mn-ea"/>
              <a:cs typeface="+mn-cs"/>
            </a:rPr>
            <a:t> &gt; 2.5176.</a:t>
          </a:r>
          <a:endParaRPr lang="en-US" sz="1100"/>
        </a:p>
      </xdr:txBody>
    </xdr:sp>
    <xdr:clientData/>
  </xdr:twoCellAnchor>
  <xdr:twoCellAnchor>
    <xdr:from>
      <xdr:col>6</xdr:col>
      <xdr:colOff>330200</xdr:colOff>
      <xdr:row>27</xdr:row>
      <xdr:rowOff>222250</xdr:rowOff>
    </xdr:from>
    <xdr:to>
      <xdr:col>11</xdr:col>
      <xdr:colOff>244636</xdr:colOff>
      <xdr:row>38</xdr:row>
      <xdr:rowOff>33995</xdr:rowOff>
    </xdr:to>
    <xdr:sp macro="" textlink="">
      <xdr:nvSpPr>
        <xdr:cNvPr id="5" name="TextBox 4">
          <a:extLst>
            <a:ext uri="{FF2B5EF4-FFF2-40B4-BE49-F238E27FC236}">
              <a16:creationId xmlns:a16="http://schemas.microsoft.com/office/drawing/2014/main" id="{F9D1C084-2603-41D9-B3DE-631AA46BB774}"/>
            </a:ext>
          </a:extLst>
        </xdr:cNvPr>
        <xdr:cNvSpPr txBox="1"/>
      </xdr:nvSpPr>
      <xdr:spPr>
        <a:xfrm>
          <a:off x="5237480" y="5236210"/>
          <a:ext cx="3290096" cy="2052025"/>
        </a:xfrm>
        <a:prstGeom prst="rect">
          <a:avLst/>
        </a:prstGeom>
        <a:solidFill>
          <a:schemeClr val="accent4">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b="1">
              <a:effectLst/>
            </a:rPr>
            <a:t>T.INV(a,df)</a:t>
          </a:r>
          <a:r>
            <a:rPr lang="en-US" b="1" baseline="0">
              <a:effectLst/>
            </a:rPr>
            <a:t> only returns t</a:t>
          </a:r>
          <a:r>
            <a:rPr lang="en-US" b="1">
              <a:effectLst/>
            </a:rPr>
            <a:t>he </a:t>
          </a:r>
          <a:r>
            <a:rPr lang="en-US" b="1">
              <a:solidFill>
                <a:srgbClr val="C00000"/>
              </a:solidFill>
              <a:effectLst/>
            </a:rPr>
            <a:t>left-tailed value </a:t>
          </a:r>
          <a:r>
            <a:rPr lang="en-US" b="1">
              <a:effectLst/>
            </a:rPr>
            <a:t>for the probability, a, and degrees of freedom, df.</a:t>
          </a:r>
          <a:r>
            <a:rPr lang="en-US" b="1" baseline="0">
              <a:effectLst/>
            </a:rPr>
            <a:t>  So that is always the negative critical value.</a:t>
          </a:r>
          <a:r>
            <a:rPr lang="en-US" b="1">
              <a:effectLst/>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ABS(T.INV(a,df)</a:t>
          </a:r>
          <a:r>
            <a:rPr lang="en-US" sz="1100" b="1" baseline="0">
              <a:solidFill>
                <a:schemeClr val="dk1"/>
              </a:solidFill>
              <a:effectLst/>
              <a:latin typeface="+mn-lt"/>
              <a:ea typeface="+mn-ea"/>
              <a:cs typeface="+mn-cs"/>
            </a:rPr>
            <a:t>) returns t</a:t>
          </a:r>
          <a:r>
            <a:rPr lang="en-US" sz="1100" b="1">
              <a:solidFill>
                <a:schemeClr val="dk1"/>
              </a:solidFill>
              <a:effectLst/>
              <a:latin typeface="+mn-lt"/>
              <a:ea typeface="+mn-ea"/>
              <a:cs typeface="+mn-cs"/>
            </a:rPr>
            <a:t>he </a:t>
          </a:r>
          <a:r>
            <a:rPr lang="en-US" sz="1100" b="1">
              <a:solidFill>
                <a:srgbClr val="C00000"/>
              </a:solidFill>
              <a:effectLst/>
              <a:latin typeface="+mn-lt"/>
              <a:ea typeface="+mn-ea"/>
              <a:cs typeface="+mn-cs"/>
            </a:rPr>
            <a:t>right-tailed value </a:t>
          </a:r>
          <a:r>
            <a:rPr lang="en-US" sz="1100" b="1">
              <a:solidFill>
                <a:schemeClr val="dk1"/>
              </a:solidFill>
              <a:effectLst/>
              <a:latin typeface="+mn-lt"/>
              <a:ea typeface="+mn-ea"/>
              <a:cs typeface="+mn-cs"/>
            </a:rPr>
            <a:t>for the probability, a, and degrees of freedom, df.</a:t>
          </a:r>
          <a:r>
            <a:rPr lang="en-US" sz="1100" b="1" baseline="0">
              <a:solidFill>
                <a:schemeClr val="dk1"/>
              </a:solidFill>
              <a:effectLst/>
              <a:latin typeface="+mn-lt"/>
              <a:ea typeface="+mn-ea"/>
              <a:cs typeface="+mn-cs"/>
            </a:rPr>
            <a:t>  </a:t>
          </a:r>
          <a:r>
            <a:rPr lang="en-US" sz="1100" b="1">
              <a:solidFill>
                <a:schemeClr val="dk1"/>
              </a:solidFill>
              <a:effectLst/>
              <a:latin typeface="+mn-lt"/>
              <a:ea typeface="+mn-ea"/>
              <a:cs typeface="+mn-cs"/>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Use ABS(T.INV(a,df)</a:t>
          </a:r>
          <a:r>
            <a:rPr lang="en-US" sz="1100" b="1" baseline="0">
              <a:solidFill>
                <a:schemeClr val="dk1"/>
              </a:solidFill>
              <a:effectLst/>
              <a:latin typeface="+mn-lt"/>
              <a:ea typeface="+mn-ea"/>
              <a:cs typeface="+mn-cs"/>
            </a:rPr>
            <a:t>) with the </a:t>
          </a:r>
          <a:r>
            <a:rPr lang="el-GR" sz="1100" b="1">
              <a:solidFill>
                <a:schemeClr val="dk1"/>
              </a:solidFill>
              <a:effectLst/>
              <a:latin typeface="+mn-lt"/>
              <a:ea typeface="+mn-ea"/>
              <a:cs typeface="+mn-cs"/>
            </a:rPr>
            <a:t>α</a:t>
          </a:r>
          <a:r>
            <a:rPr lang="en-US" sz="1100" b="1">
              <a:solidFill>
                <a:schemeClr val="dk1"/>
              </a:solidFill>
              <a:effectLst/>
              <a:latin typeface="+mn-lt"/>
              <a:ea typeface="+mn-ea"/>
              <a:cs typeface="+mn-cs"/>
            </a:rPr>
            <a:t>/2 value in T.INV if it's </a:t>
          </a:r>
          <a:r>
            <a:rPr lang="en-US" sz="1100" b="1">
              <a:solidFill>
                <a:srgbClr val="C00000"/>
              </a:solidFill>
              <a:effectLst/>
              <a:latin typeface="+mn-lt"/>
              <a:ea typeface="+mn-ea"/>
              <a:cs typeface="+mn-cs"/>
            </a:rPr>
            <a:t>2-tailed</a:t>
          </a:r>
          <a:r>
            <a:rPr lang="en-US" sz="1100" b="1">
              <a:solidFill>
                <a:schemeClr val="dk1"/>
              </a:solidFill>
              <a:effectLst/>
              <a:latin typeface="+mn-lt"/>
              <a:ea typeface="+mn-ea"/>
              <a:cs typeface="+mn-cs"/>
            </a:rPr>
            <a:t>.</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endParaRPr lang="en-US" sz="1100"/>
        </a:p>
      </xdr:txBody>
    </xdr:sp>
    <xdr:clientData/>
  </xdr:twoCellAnchor>
  <xdr:twoCellAnchor>
    <xdr:from>
      <xdr:col>1</xdr:col>
      <xdr:colOff>25400</xdr:colOff>
      <xdr:row>44</xdr:row>
      <xdr:rowOff>0</xdr:rowOff>
    </xdr:from>
    <xdr:to>
      <xdr:col>8</xdr:col>
      <xdr:colOff>438150</xdr:colOff>
      <xdr:row>52</xdr:row>
      <xdr:rowOff>107950</xdr:rowOff>
    </xdr:to>
    <xdr:sp macro="" textlink="">
      <xdr:nvSpPr>
        <xdr:cNvPr id="6" name="TextBox 5">
          <a:extLst>
            <a:ext uri="{FF2B5EF4-FFF2-40B4-BE49-F238E27FC236}">
              <a16:creationId xmlns:a16="http://schemas.microsoft.com/office/drawing/2014/main" id="{C7F71DC3-E0EC-44B8-98EB-FCD162F35230}"/>
            </a:ext>
          </a:extLst>
        </xdr:cNvPr>
        <xdr:cNvSpPr txBox="1"/>
      </xdr:nvSpPr>
      <xdr:spPr>
        <a:xfrm>
          <a:off x="635000" y="8359140"/>
          <a:ext cx="6257290" cy="15709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rejection region is t</a:t>
          </a:r>
          <a:r>
            <a:rPr lang="en-US" sz="1100" baseline="-25000">
              <a:solidFill>
                <a:schemeClr val="dk1"/>
              </a:solidFill>
              <a:effectLst/>
              <a:latin typeface="+mn-lt"/>
              <a:ea typeface="+mn-ea"/>
              <a:cs typeface="+mn-cs"/>
            </a:rPr>
            <a:t>STAT</a:t>
          </a:r>
          <a:r>
            <a:rPr lang="en-US" sz="1100" baseline="0">
              <a:solidFill>
                <a:schemeClr val="dk1"/>
              </a:solidFill>
              <a:effectLst/>
              <a:latin typeface="+mn-lt"/>
              <a:ea typeface="+mn-ea"/>
              <a:cs typeface="+mn-cs"/>
            </a:rPr>
            <a:t> &gt; 2.5176.  </a:t>
          </a:r>
          <a:r>
            <a:rPr lang="en-US" sz="1100"/>
            <a:t>t</a:t>
          </a:r>
          <a:r>
            <a:rPr lang="en-US" sz="1100" baseline="-25000"/>
            <a:t>STAT</a:t>
          </a:r>
          <a:r>
            <a:rPr lang="en-US" sz="1100"/>
            <a:t> = 3.8958 lies in the rejection region, so the null hypothesis is rejected.</a:t>
          </a:r>
        </a:p>
        <a:p>
          <a:endParaRPr lang="en-US" sz="1100"/>
        </a:p>
        <a:p>
          <a:r>
            <a:rPr lang="en-US" sz="1100"/>
            <a:t>Also</a:t>
          </a:r>
          <a:r>
            <a:rPr lang="en-US" sz="1100" baseline="0"/>
            <a:t> the p-value of 0.0004 is less than </a:t>
          </a:r>
          <a:r>
            <a:rPr lang="el-GR" sz="1100" baseline="0"/>
            <a:t>α</a:t>
          </a:r>
          <a:r>
            <a:rPr lang="en-US" sz="1100" baseline="0"/>
            <a:t> = 0.01, further supporting that the null hypothesis should be rejected.</a:t>
          </a:r>
          <a:endParaRPr lang="en-US" sz="1100"/>
        </a:p>
        <a:p>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dk1"/>
              </a:solidFill>
              <a:effectLst/>
              <a:latin typeface="+mn-lt"/>
              <a:ea typeface="+mn-ea"/>
              <a:cs typeface="+mn-cs"/>
            </a:rPr>
            <a:t>Therefore, there is sufficient evidence to conclude that the mean of the first population is greater than the mean of the second population.</a:t>
          </a:r>
          <a:endParaRPr lang="en-US">
            <a:effectLst/>
          </a:endParaRPr>
        </a:p>
        <a:p>
          <a:endParaRPr lang="en-US" sz="1100"/>
        </a:p>
      </xdr:txBody>
    </xdr:sp>
    <xdr:clientData/>
  </xdr:twoCellAnchor>
  <xdr:twoCellAnchor editAs="oneCell">
    <xdr:from>
      <xdr:col>3</xdr:col>
      <xdr:colOff>64770</xdr:colOff>
      <xdr:row>28</xdr:row>
      <xdr:rowOff>83820</xdr:rowOff>
    </xdr:from>
    <xdr:to>
      <xdr:col>5</xdr:col>
      <xdr:colOff>179153</xdr:colOff>
      <xdr:row>32</xdr:row>
      <xdr:rowOff>44483</xdr:rowOff>
    </xdr:to>
    <xdr:pic>
      <xdr:nvPicPr>
        <xdr:cNvPr id="7" name="Picture 6">
          <a:extLst>
            <a:ext uri="{FF2B5EF4-FFF2-40B4-BE49-F238E27FC236}">
              <a16:creationId xmlns:a16="http://schemas.microsoft.com/office/drawing/2014/main" id="{029E40E0-989D-4F59-9970-F8FC65EF91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724150" y="5463540"/>
          <a:ext cx="1600283" cy="707423"/>
        </a:xfrm>
        <a:prstGeom prst="rect">
          <a:avLst/>
        </a:prstGeom>
      </xdr:spPr>
    </xdr:pic>
    <xdr:clientData/>
  </xdr:twoCellAnchor>
  <xdr:twoCellAnchor editAs="oneCell">
    <xdr:from>
      <xdr:col>3</xdr:col>
      <xdr:colOff>97790</xdr:colOff>
      <xdr:row>26</xdr:row>
      <xdr:rowOff>63500</xdr:rowOff>
    </xdr:from>
    <xdr:to>
      <xdr:col>5</xdr:col>
      <xdr:colOff>174071</xdr:colOff>
      <xdr:row>28</xdr:row>
      <xdr:rowOff>58439</xdr:rowOff>
    </xdr:to>
    <xdr:pic>
      <xdr:nvPicPr>
        <xdr:cNvPr id="8" name="Picture 7">
          <a:extLst>
            <a:ext uri="{FF2B5EF4-FFF2-40B4-BE49-F238E27FC236}">
              <a16:creationId xmlns:a16="http://schemas.microsoft.com/office/drawing/2014/main" id="{11FE494B-CCF1-4818-81D8-F221AC3695B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757170" y="4894580"/>
          <a:ext cx="1562181" cy="543579"/>
        </a:xfrm>
        <a:prstGeom prst="rect">
          <a:avLst/>
        </a:prstGeom>
      </xdr:spPr>
    </xdr:pic>
    <xdr:clientData/>
  </xdr:twoCellAnchor>
  <xdr:twoCellAnchor>
    <xdr:from>
      <xdr:col>8</xdr:col>
      <xdr:colOff>50800</xdr:colOff>
      <xdr:row>38</xdr:row>
      <xdr:rowOff>133350</xdr:rowOff>
    </xdr:from>
    <xdr:to>
      <xdr:col>12</xdr:col>
      <xdr:colOff>508000</xdr:colOff>
      <xdr:row>43</xdr:row>
      <xdr:rowOff>95250</xdr:rowOff>
    </xdr:to>
    <xdr:sp macro="" textlink="">
      <xdr:nvSpPr>
        <xdr:cNvPr id="9" name="TextBox 8">
          <a:extLst>
            <a:ext uri="{FF2B5EF4-FFF2-40B4-BE49-F238E27FC236}">
              <a16:creationId xmlns:a16="http://schemas.microsoft.com/office/drawing/2014/main" id="{6E907349-8125-420B-A7C5-F69D2FFEEEA2}"/>
            </a:ext>
          </a:extLst>
        </xdr:cNvPr>
        <xdr:cNvSpPr txBox="1"/>
      </xdr:nvSpPr>
      <xdr:spPr>
        <a:xfrm>
          <a:off x="6504940" y="7387590"/>
          <a:ext cx="2895600" cy="88392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Excel Functions</a:t>
          </a:r>
        </a:p>
        <a:p>
          <a:r>
            <a:rPr lang="en-US" sz="1100"/>
            <a:t>T.DIST.2T(ABS(t</a:t>
          </a:r>
          <a:r>
            <a:rPr lang="en-US" sz="1100" baseline="-25000"/>
            <a:t>STAT</a:t>
          </a:r>
          <a:r>
            <a:rPr lang="en-US" sz="1100"/>
            <a:t>),df) for 2-tailed tests</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left-tailed tests</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1</a:t>
          </a:r>
          <a:r>
            <a:rPr lang="en-US" sz="1100" baseline="0">
              <a:solidFill>
                <a:schemeClr val="dk1"/>
              </a:solidFill>
              <a:effectLst/>
              <a:latin typeface="+mn-lt"/>
              <a:ea typeface="+mn-ea"/>
              <a:cs typeface="+mn-cs"/>
            </a:rPr>
            <a:t> - </a:t>
          </a: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right-tailed tests</a:t>
          </a:r>
          <a:endParaRPr lang="en-US">
            <a:effectLst/>
          </a:endParaRPr>
        </a:p>
        <a:p>
          <a:endParaRPr lang="en-US" sz="1100"/>
        </a:p>
        <a:p>
          <a:endParaRPr lang="en-US" sz="1100"/>
        </a:p>
      </xdr:txBody>
    </xdr:sp>
    <xdr:clientData/>
  </xdr:twoCellAnchor>
  <xdr:oneCellAnchor>
    <xdr:from>
      <xdr:col>9</xdr:col>
      <xdr:colOff>190500</xdr:colOff>
      <xdr:row>44</xdr:row>
      <xdr:rowOff>44450</xdr:rowOff>
    </xdr:from>
    <xdr:ext cx="2927350" cy="2085290"/>
    <xdr:pic>
      <xdr:nvPicPr>
        <xdr:cNvPr id="10" name="Picture 9">
          <a:extLst>
            <a:ext uri="{FF2B5EF4-FFF2-40B4-BE49-F238E27FC236}">
              <a16:creationId xmlns:a16="http://schemas.microsoft.com/office/drawing/2014/main" id="{57A91923-2BF2-4152-971C-28C19DABFBC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254240" y="8403590"/>
          <a:ext cx="2927350" cy="2085290"/>
        </a:xfrm>
        <a:prstGeom prst="rect">
          <a:avLst/>
        </a:prstGeom>
        <a:ln>
          <a:noFill/>
        </a:ln>
        <a:effectLst>
          <a:outerShdw blurRad="292100" dist="139700" dir="2700000" algn="tl" rotWithShape="0">
            <a:srgbClr val="333333">
              <a:alpha val="65000"/>
            </a:srgbClr>
          </a:outerShdw>
        </a:effectLst>
      </xdr:spPr>
    </xdr:pic>
    <xdr:clientData/>
  </xdr:oneCellAnchor>
  <xdr:twoCellAnchor editAs="oneCell">
    <xdr:from>
      <xdr:col>0</xdr:col>
      <xdr:colOff>57150</xdr:colOff>
      <xdr:row>56</xdr:row>
      <xdr:rowOff>177800</xdr:rowOff>
    </xdr:from>
    <xdr:to>
      <xdr:col>3</xdr:col>
      <xdr:colOff>774195</xdr:colOff>
      <xdr:row>59</xdr:row>
      <xdr:rowOff>19050</xdr:rowOff>
    </xdr:to>
    <xdr:pic>
      <xdr:nvPicPr>
        <xdr:cNvPr id="11" name="Picture 10">
          <a:extLst>
            <a:ext uri="{FF2B5EF4-FFF2-40B4-BE49-F238E27FC236}">
              <a16:creationId xmlns:a16="http://schemas.microsoft.com/office/drawing/2014/main" id="{6A1F12A9-4F1A-4159-B7C4-D417ADA49B0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150" y="10731500"/>
          <a:ext cx="3376425" cy="389890"/>
        </a:xfrm>
        <a:prstGeom prst="rect">
          <a:avLst/>
        </a:prstGeom>
      </xdr:spPr>
    </xdr:pic>
    <xdr:clientData/>
  </xdr:twoCellAnchor>
  <xdr:twoCellAnchor>
    <xdr:from>
      <xdr:col>0</xdr:col>
      <xdr:colOff>95250</xdr:colOff>
      <xdr:row>59</xdr:row>
      <xdr:rowOff>101600</xdr:rowOff>
    </xdr:from>
    <xdr:to>
      <xdr:col>6</xdr:col>
      <xdr:colOff>381000</xdr:colOff>
      <xdr:row>62</xdr:row>
      <xdr:rowOff>95250</xdr:rowOff>
    </xdr:to>
    <xdr:sp macro="" textlink="">
      <xdr:nvSpPr>
        <xdr:cNvPr id="12" name="TextBox 11">
          <a:extLst>
            <a:ext uri="{FF2B5EF4-FFF2-40B4-BE49-F238E27FC236}">
              <a16:creationId xmlns:a16="http://schemas.microsoft.com/office/drawing/2014/main" id="{300C9B58-C168-411E-A719-BAA5AD21DDB2}"/>
            </a:ext>
          </a:extLst>
        </xdr:cNvPr>
        <xdr:cNvSpPr txBox="1"/>
      </xdr:nvSpPr>
      <xdr:spPr>
        <a:xfrm>
          <a:off x="95250" y="11203940"/>
          <a:ext cx="5193030" cy="5422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assumption is that we are sampling from two independent normal distributions with equivalent variances.</a:t>
          </a:r>
        </a:p>
      </xdr:txBody>
    </xdr:sp>
    <xdr:clientData/>
  </xdr:twoCellAnchor>
  <xdr:twoCellAnchor editAs="oneCell">
    <xdr:from>
      <xdr:col>0</xdr:col>
      <xdr:colOff>57149</xdr:colOff>
      <xdr:row>63</xdr:row>
      <xdr:rowOff>69850</xdr:rowOff>
    </xdr:from>
    <xdr:to>
      <xdr:col>3</xdr:col>
      <xdr:colOff>668738</xdr:colOff>
      <xdr:row>65</xdr:row>
      <xdr:rowOff>95250</xdr:rowOff>
    </xdr:to>
    <xdr:pic>
      <xdr:nvPicPr>
        <xdr:cNvPr id="13" name="Picture 12">
          <a:extLst>
            <a:ext uri="{FF2B5EF4-FFF2-40B4-BE49-F238E27FC236}">
              <a16:creationId xmlns:a16="http://schemas.microsoft.com/office/drawing/2014/main" id="{97FEF6C3-F466-409B-8CE3-97DC423EB5BA}"/>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7149" y="11903710"/>
          <a:ext cx="3270969" cy="391160"/>
        </a:xfrm>
        <a:prstGeom prst="rect">
          <a:avLst/>
        </a:prstGeom>
      </xdr:spPr>
    </xdr:pic>
    <xdr:clientData/>
  </xdr:twoCellAnchor>
  <xdr:twoCellAnchor editAs="oneCell">
    <xdr:from>
      <xdr:col>6</xdr:col>
      <xdr:colOff>0</xdr:colOff>
      <xdr:row>64</xdr:row>
      <xdr:rowOff>0</xdr:rowOff>
    </xdr:from>
    <xdr:to>
      <xdr:col>10</xdr:col>
      <xdr:colOff>462493</xdr:colOff>
      <xdr:row>72</xdr:row>
      <xdr:rowOff>179155</xdr:rowOff>
    </xdr:to>
    <xdr:pic>
      <xdr:nvPicPr>
        <xdr:cNvPr id="14" name="Picture 13">
          <a:extLst>
            <a:ext uri="{FF2B5EF4-FFF2-40B4-BE49-F238E27FC236}">
              <a16:creationId xmlns:a16="http://schemas.microsoft.com/office/drawing/2014/main" id="{974EA301-0240-42A4-8563-13741760BD4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4907280" y="12016740"/>
          <a:ext cx="4112473" cy="164219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0</xdr:col>
      <xdr:colOff>298450</xdr:colOff>
      <xdr:row>73</xdr:row>
      <xdr:rowOff>165100</xdr:rowOff>
    </xdr:from>
    <xdr:to>
      <xdr:col>5</xdr:col>
      <xdr:colOff>44652</xdr:colOff>
      <xdr:row>75</xdr:row>
      <xdr:rowOff>133367</xdr:rowOff>
    </xdr:to>
    <xdr:pic>
      <xdr:nvPicPr>
        <xdr:cNvPr id="15" name="Picture 14">
          <a:extLst>
            <a:ext uri="{FF2B5EF4-FFF2-40B4-BE49-F238E27FC236}">
              <a16:creationId xmlns:a16="http://schemas.microsoft.com/office/drawing/2014/main" id="{7EEBB400-5969-4BA4-A074-454F61B9425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98450" y="13835380"/>
          <a:ext cx="3891482" cy="334027"/>
        </a:xfrm>
        <a:prstGeom prst="rect">
          <a:avLst/>
        </a:prstGeom>
      </xdr:spPr>
    </xdr:pic>
    <xdr:clientData/>
  </xdr:twoCellAnchor>
  <xdr:twoCellAnchor editAs="oneCell">
    <xdr:from>
      <xdr:col>0</xdr:col>
      <xdr:colOff>127000</xdr:colOff>
      <xdr:row>76</xdr:row>
      <xdr:rowOff>146050</xdr:rowOff>
    </xdr:from>
    <xdr:to>
      <xdr:col>3</xdr:col>
      <xdr:colOff>563195</xdr:colOff>
      <xdr:row>78</xdr:row>
      <xdr:rowOff>158750</xdr:rowOff>
    </xdr:to>
    <xdr:pic>
      <xdr:nvPicPr>
        <xdr:cNvPr id="16" name="Picture 15">
          <a:extLst>
            <a:ext uri="{FF2B5EF4-FFF2-40B4-BE49-F238E27FC236}">
              <a16:creationId xmlns:a16="http://schemas.microsoft.com/office/drawing/2014/main" id="{0A0EA8C6-9333-4268-A967-0C2DEC33E15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7000" y="14364970"/>
          <a:ext cx="3095575" cy="378460"/>
        </a:xfrm>
        <a:prstGeom prst="rect">
          <a:avLst/>
        </a:prstGeom>
      </xdr:spPr>
    </xdr:pic>
    <xdr:clientData/>
  </xdr:twoCellAnchor>
  <xdr:twoCellAnchor editAs="oneCell">
    <xdr:from>
      <xdr:col>0</xdr:col>
      <xdr:colOff>0</xdr:colOff>
      <xdr:row>83</xdr:row>
      <xdr:rowOff>0</xdr:rowOff>
    </xdr:from>
    <xdr:to>
      <xdr:col>3</xdr:col>
      <xdr:colOff>851622</xdr:colOff>
      <xdr:row>85</xdr:row>
      <xdr:rowOff>63500</xdr:rowOff>
    </xdr:to>
    <xdr:pic>
      <xdr:nvPicPr>
        <xdr:cNvPr id="17" name="Picture 16">
          <a:extLst>
            <a:ext uri="{FF2B5EF4-FFF2-40B4-BE49-F238E27FC236}">
              <a16:creationId xmlns:a16="http://schemas.microsoft.com/office/drawing/2014/main" id="{57602DFB-7CFD-4553-8EFD-3481AF3D858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15544800"/>
          <a:ext cx="3511002" cy="429260"/>
        </a:xfrm>
        <a:prstGeom prst="rect">
          <a:avLst/>
        </a:prstGeom>
      </xdr:spPr>
    </xdr:pic>
    <xdr:clientData/>
  </xdr:twoCellAnchor>
  <xdr:twoCellAnchor>
    <xdr:from>
      <xdr:col>4</xdr:col>
      <xdr:colOff>0</xdr:colOff>
      <xdr:row>108</xdr:row>
      <xdr:rowOff>0</xdr:rowOff>
    </xdr:from>
    <xdr:to>
      <xdr:col>9</xdr:col>
      <xdr:colOff>387350</xdr:colOff>
      <xdr:row>109</xdr:row>
      <xdr:rowOff>114300</xdr:rowOff>
    </xdr:to>
    <xdr:sp macro="" textlink="">
      <xdr:nvSpPr>
        <xdr:cNvPr id="18" name="TextBox 17">
          <a:extLst>
            <a:ext uri="{FF2B5EF4-FFF2-40B4-BE49-F238E27FC236}">
              <a16:creationId xmlns:a16="http://schemas.microsoft.com/office/drawing/2014/main" id="{AFACED6D-34B5-461E-9DA9-B23151ED930F}"/>
            </a:ext>
          </a:extLst>
        </xdr:cNvPr>
        <xdr:cNvSpPr txBox="1"/>
      </xdr:nvSpPr>
      <xdr:spPr>
        <a:xfrm>
          <a:off x="3535680" y="20398740"/>
          <a:ext cx="3915410" cy="2971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rejection region is </a:t>
          </a:r>
          <a:r>
            <a:rPr lang="en-US" sz="1100">
              <a:solidFill>
                <a:schemeClr val="dk1"/>
              </a:solidFill>
              <a:effectLst/>
              <a:latin typeface="+mn-lt"/>
              <a:ea typeface="+mn-ea"/>
              <a:cs typeface="+mn-cs"/>
            </a:rPr>
            <a:t>t</a:t>
          </a:r>
          <a:r>
            <a:rPr lang="en-US" sz="1100" baseline="-25000">
              <a:solidFill>
                <a:schemeClr val="dk1"/>
              </a:solidFill>
              <a:effectLst/>
              <a:latin typeface="+mn-lt"/>
              <a:ea typeface="+mn-ea"/>
              <a:cs typeface="+mn-cs"/>
            </a:rPr>
            <a:t>STAT</a:t>
          </a:r>
          <a:r>
            <a:rPr lang="en-US" sz="1100" baseline="0">
              <a:solidFill>
                <a:schemeClr val="dk1"/>
              </a:solidFill>
              <a:effectLst/>
              <a:latin typeface="+mn-lt"/>
              <a:ea typeface="+mn-ea"/>
              <a:cs typeface="+mn-cs"/>
            </a:rPr>
            <a:t> &gt; 2.998.</a:t>
          </a:r>
          <a:endParaRPr lang="en-US" sz="1100"/>
        </a:p>
      </xdr:txBody>
    </xdr:sp>
    <xdr:clientData/>
  </xdr:twoCellAnchor>
  <xdr:twoCellAnchor>
    <xdr:from>
      <xdr:col>6</xdr:col>
      <xdr:colOff>330200</xdr:colOff>
      <xdr:row>95</xdr:row>
      <xdr:rowOff>222250</xdr:rowOff>
    </xdr:from>
    <xdr:to>
      <xdr:col>11</xdr:col>
      <xdr:colOff>244636</xdr:colOff>
      <xdr:row>107</xdr:row>
      <xdr:rowOff>33995</xdr:rowOff>
    </xdr:to>
    <xdr:sp macro="" textlink="">
      <xdr:nvSpPr>
        <xdr:cNvPr id="19" name="TextBox 18">
          <a:extLst>
            <a:ext uri="{FF2B5EF4-FFF2-40B4-BE49-F238E27FC236}">
              <a16:creationId xmlns:a16="http://schemas.microsoft.com/office/drawing/2014/main" id="{0E121569-356D-4FBD-ABF5-12ACF7EF9EBE}"/>
            </a:ext>
          </a:extLst>
        </xdr:cNvPr>
        <xdr:cNvSpPr txBox="1"/>
      </xdr:nvSpPr>
      <xdr:spPr>
        <a:xfrm>
          <a:off x="5237480" y="17992090"/>
          <a:ext cx="3290096" cy="2250145"/>
        </a:xfrm>
        <a:prstGeom prst="rect">
          <a:avLst/>
        </a:prstGeom>
        <a:solidFill>
          <a:schemeClr val="accent4">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b="1">
              <a:effectLst/>
            </a:rPr>
            <a:t>T.INV(a,df)</a:t>
          </a:r>
          <a:r>
            <a:rPr lang="en-US" b="1" baseline="0">
              <a:effectLst/>
            </a:rPr>
            <a:t> only returns t</a:t>
          </a:r>
          <a:r>
            <a:rPr lang="en-US" b="1">
              <a:effectLst/>
            </a:rPr>
            <a:t>he </a:t>
          </a:r>
          <a:r>
            <a:rPr lang="en-US" b="1">
              <a:solidFill>
                <a:srgbClr val="C00000"/>
              </a:solidFill>
              <a:effectLst/>
            </a:rPr>
            <a:t>left-tailed value </a:t>
          </a:r>
          <a:r>
            <a:rPr lang="en-US" b="1">
              <a:effectLst/>
            </a:rPr>
            <a:t>for the probability, a, and degrees of freedom, df.</a:t>
          </a:r>
          <a:r>
            <a:rPr lang="en-US" b="1" baseline="0">
              <a:effectLst/>
            </a:rPr>
            <a:t>  So that is always the negative critical value.</a:t>
          </a:r>
          <a:r>
            <a:rPr lang="en-US" b="1">
              <a:effectLst/>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ABS(T.INV(a,df)</a:t>
          </a:r>
          <a:r>
            <a:rPr lang="en-US" sz="1100" b="1" baseline="0">
              <a:solidFill>
                <a:schemeClr val="dk1"/>
              </a:solidFill>
              <a:effectLst/>
              <a:latin typeface="+mn-lt"/>
              <a:ea typeface="+mn-ea"/>
              <a:cs typeface="+mn-cs"/>
            </a:rPr>
            <a:t>) returns t</a:t>
          </a:r>
          <a:r>
            <a:rPr lang="en-US" sz="1100" b="1">
              <a:solidFill>
                <a:schemeClr val="dk1"/>
              </a:solidFill>
              <a:effectLst/>
              <a:latin typeface="+mn-lt"/>
              <a:ea typeface="+mn-ea"/>
              <a:cs typeface="+mn-cs"/>
            </a:rPr>
            <a:t>he </a:t>
          </a:r>
          <a:r>
            <a:rPr lang="en-US" sz="1100" b="1">
              <a:solidFill>
                <a:srgbClr val="C00000"/>
              </a:solidFill>
              <a:effectLst/>
              <a:latin typeface="+mn-lt"/>
              <a:ea typeface="+mn-ea"/>
              <a:cs typeface="+mn-cs"/>
            </a:rPr>
            <a:t>right-tailed value </a:t>
          </a:r>
          <a:r>
            <a:rPr lang="en-US" sz="1100" b="1">
              <a:solidFill>
                <a:schemeClr val="dk1"/>
              </a:solidFill>
              <a:effectLst/>
              <a:latin typeface="+mn-lt"/>
              <a:ea typeface="+mn-ea"/>
              <a:cs typeface="+mn-cs"/>
            </a:rPr>
            <a:t>for the probability, a, and degrees of freedom, df.</a:t>
          </a:r>
          <a:r>
            <a:rPr lang="en-US" sz="1100" b="1" baseline="0">
              <a:solidFill>
                <a:schemeClr val="dk1"/>
              </a:solidFill>
              <a:effectLst/>
              <a:latin typeface="+mn-lt"/>
              <a:ea typeface="+mn-ea"/>
              <a:cs typeface="+mn-cs"/>
            </a:rPr>
            <a:t>  </a:t>
          </a:r>
          <a:r>
            <a:rPr lang="en-US" sz="1100" b="1">
              <a:solidFill>
                <a:schemeClr val="dk1"/>
              </a:solidFill>
              <a:effectLst/>
              <a:latin typeface="+mn-lt"/>
              <a:ea typeface="+mn-ea"/>
              <a:cs typeface="+mn-cs"/>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Use ABS(T.INV(a,df)</a:t>
          </a:r>
          <a:r>
            <a:rPr lang="en-US" sz="1100" b="1" baseline="0">
              <a:solidFill>
                <a:schemeClr val="dk1"/>
              </a:solidFill>
              <a:effectLst/>
              <a:latin typeface="+mn-lt"/>
              <a:ea typeface="+mn-ea"/>
              <a:cs typeface="+mn-cs"/>
            </a:rPr>
            <a:t>) with the </a:t>
          </a:r>
          <a:r>
            <a:rPr lang="el-GR" sz="1100" b="1">
              <a:solidFill>
                <a:schemeClr val="dk1"/>
              </a:solidFill>
              <a:effectLst/>
              <a:latin typeface="+mn-lt"/>
              <a:ea typeface="+mn-ea"/>
              <a:cs typeface="+mn-cs"/>
            </a:rPr>
            <a:t>α</a:t>
          </a:r>
          <a:r>
            <a:rPr lang="en-US" sz="1100" b="1">
              <a:solidFill>
                <a:schemeClr val="dk1"/>
              </a:solidFill>
              <a:effectLst/>
              <a:latin typeface="+mn-lt"/>
              <a:ea typeface="+mn-ea"/>
              <a:cs typeface="+mn-cs"/>
            </a:rPr>
            <a:t>/2 value in T.INV if it's </a:t>
          </a:r>
          <a:r>
            <a:rPr lang="en-US" sz="1100" b="1">
              <a:solidFill>
                <a:srgbClr val="C00000"/>
              </a:solidFill>
              <a:effectLst/>
              <a:latin typeface="+mn-lt"/>
              <a:ea typeface="+mn-ea"/>
              <a:cs typeface="+mn-cs"/>
            </a:rPr>
            <a:t>2-tailed</a:t>
          </a:r>
          <a:r>
            <a:rPr lang="en-US" sz="1100" b="1">
              <a:solidFill>
                <a:schemeClr val="dk1"/>
              </a:solidFill>
              <a:effectLst/>
              <a:latin typeface="+mn-lt"/>
              <a:ea typeface="+mn-ea"/>
              <a:cs typeface="+mn-cs"/>
            </a:rPr>
            <a:t>.</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endParaRPr lang="en-US" sz="1100"/>
        </a:p>
      </xdr:txBody>
    </xdr:sp>
    <xdr:clientData/>
  </xdr:twoCellAnchor>
  <xdr:twoCellAnchor>
    <xdr:from>
      <xdr:col>1</xdr:col>
      <xdr:colOff>25400</xdr:colOff>
      <xdr:row>113</xdr:row>
      <xdr:rowOff>0</xdr:rowOff>
    </xdr:from>
    <xdr:to>
      <xdr:col>8</xdr:col>
      <xdr:colOff>438150</xdr:colOff>
      <xdr:row>121</xdr:row>
      <xdr:rowOff>107950</xdr:rowOff>
    </xdr:to>
    <xdr:sp macro="" textlink="">
      <xdr:nvSpPr>
        <xdr:cNvPr id="20" name="TextBox 19">
          <a:extLst>
            <a:ext uri="{FF2B5EF4-FFF2-40B4-BE49-F238E27FC236}">
              <a16:creationId xmlns:a16="http://schemas.microsoft.com/office/drawing/2014/main" id="{625FCC8A-6B5D-4103-A24D-4E6D237D0E08}"/>
            </a:ext>
          </a:extLst>
        </xdr:cNvPr>
        <xdr:cNvSpPr txBox="1"/>
      </xdr:nvSpPr>
      <xdr:spPr>
        <a:xfrm>
          <a:off x="635000" y="21313140"/>
          <a:ext cx="6257290" cy="15709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rejection region is t</a:t>
          </a:r>
          <a:r>
            <a:rPr lang="en-US" sz="1100" baseline="-25000">
              <a:solidFill>
                <a:schemeClr val="dk1"/>
              </a:solidFill>
              <a:effectLst/>
              <a:latin typeface="+mn-lt"/>
              <a:ea typeface="+mn-ea"/>
              <a:cs typeface="+mn-cs"/>
            </a:rPr>
            <a:t>STAT</a:t>
          </a:r>
          <a:r>
            <a:rPr lang="en-US" sz="1100" baseline="0">
              <a:solidFill>
                <a:schemeClr val="dk1"/>
              </a:solidFill>
              <a:effectLst/>
              <a:latin typeface="+mn-lt"/>
              <a:ea typeface="+mn-ea"/>
              <a:cs typeface="+mn-cs"/>
            </a:rPr>
            <a:t> &gt; 2.998.  </a:t>
          </a:r>
          <a:r>
            <a:rPr lang="en-US" sz="1100"/>
            <a:t>t</a:t>
          </a:r>
          <a:r>
            <a:rPr lang="en-US" sz="1100" baseline="-25000"/>
            <a:t>STAT</a:t>
          </a:r>
          <a:r>
            <a:rPr lang="en-US" sz="1100"/>
            <a:t> = 2.6762</a:t>
          </a:r>
          <a:r>
            <a:rPr lang="en-US" sz="1100" baseline="0"/>
            <a:t> does not</a:t>
          </a:r>
          <a:r>
            <a:rPr lang="en-US" sz="1100"/>
            <a:t> lie in the rejection region, so the null hypothesis is not rejected.</a:t>
          </a:r>
        </a:p>
        <a:p>
          <a:endParaRPr lang="en-US" sz="1100"/>
        </a:p>
        <a:p>
          <a:r>
            <a:rPr lang="en-US" sz="1100"/>
            <a:t>Also</a:t>
          </a:r>
          <a:r>
            <a:rPr lang="en-US" sz="1100" baseline="0"/>
            <a:t> the p-value of 0.016 is greater than </a:t>
          </a:r>
          <a:r>
            <a:rPr lang="el-GR" sz="1100" baseline="0"/>
            <a:t>α</a:t>
          </a:r>
          <a:r>
            <a:rPr lang="en-US" sz="1100" baseline="0"/>
            <a:t> = 0.01, further supporting that the null hypothesis should not be rejected.</a:t>
          </a:r>
          <a:endParaRPr lang="en-US" sz="1100"/>
        </a:p>
        <a:p>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dk1"/>
              </a:solidFill>
              <a:effectLst/>
              <a:latin typeface="+mn-lt"/>
              <a:ea typeface="+mn-ea"/>
              <a:cs typeface="+mn-cs"/>
            </a:rPr>
            <a:t>Therefore, there is not sufficient evidence to conclude that the mean of the first population is greater than the mean of the second population.</a:t>
          </a:r>
          <a:endParaRPr lang="en-US">
            <a:effectLst/>
          </a:endParaRPr>
        </a:p>
        <a:p>
          <a:endParaRPr lang="en-US" sz="1100"/>
        </a:p>
      </xdr:txBody>
    </xdr:sp>
    <xdr:clientData/>
  </xdr:twoCellAnchor>
  <xdr:oneCellAnchor>
    <xdr:from>
      <xdr:col>3</xdr:col>
      <xdr:colOff>171450</xdr:colOff>
      <xdr:row>95</xdr:row>
      <xdr:rowOff>304800</xdr:rowOff>
    </xdr:from>
    <xdr:ext cx="1612983" cy="647733"/>
    <xdr:pic>
      <xdr:nvPicPr>
        <xdr:cNvPr id="21" name="Picture 20">
          <a:extLst>
            <a:ext uri="{FF2B5EF4-FFF2-40B4-BE49-F238E27FC236}">
              <a16:creationId xmlns:a16="http://schemas.microsoft.com/office/drawing/2014/main" id="{1C532A4B-1A62-4B42-A023-5FA46DA1EF6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830830" y="18074640"/>
          <a:ext cx="1612983" cy="647733"/>
        </a:xfrm>
        <a:prstGeom prst="rect">
          <a:avLst/>
        </a:prstGeom>
      </xdr:spPr>
    </xdr:pic>
    <xdr:clientData/>
  </xdr:oneCellAnchor>
  <xdr:oneCellAnchor>
    <xdr:from>
      <xdr:col>3</xdr:col>
      <xdr:colOff>196850</xdr:colOff>
      <xdr:row>94</xdr:row>
      <xdr:rowOff>63500</xdr:rowOff>
    </xdr:from>
    <xdr:ext cx="1574881" cy="361969"/>
    <xdr:pic>
      <xdr:nvPicPr>
        <xdr:cNvPr id="22" name="Picture 21">
          <a:extLst>
            <a:ext uri="{FF2B5EF4-FFF2-40B4-BE49-F238E27FC236}">
              <a16:creationId xmlns:a16="http://schemas.microsoft.com/office/drawing/2014/main" id="{9967DE3C-C972-47D5-A189-0BFCC14242B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856230" y="17650460"/>
          <a:ext cx="1574881" cy="361969"/>
        </a:xfrm>
        <a:prstGeom prst="rect">
          <a:avLst/>
        </a:prstGeom>
      </xdr:spPr>
    </xdr:pic>
    <xdr:clientData/>
  </xdr:oneCellAnchor>
  <xdr:twoCellAnchor>
    <xdr:from>
      <xdr:col>8</xdr:col>
      <xdr:colOff>50800</xdr:colOff>
      <xdr:row>107</xdr:row>
      <xdr:rowOff>133350</xdr:rowOff>
    </xdr:from>
    <xdr:to>
      <xdr:col>12</xdr:col>
      <xdr:colOff>508000</xdr:colOff>
      <xdr:row>112</xdr:row>
      <xdr:rowOff>95250</xdr:rowOff>
    </xdr:to>
    <xdr:sp macro="" textlink="">
      <xdr:nvSpPr>
        <xdr:cNvPr id="23" name="TextBox 22">
          <a:extLst>
            <a:ext uri="{FF2B5EF4-FFF2-40B4-BE49-F238E27FC236}">
              <a16:creationId xmlns:a16="http://schemas.microsoft.com/office/drawing/2014/main" id="{3C993E17-E7E6-4919-A6AE-02F081894353}"/>
            </a:ext>
          </a:extLst>
        </xdr:cNvPr>
        <xdr:cNvSpPr txBox="1"/>
      </xdr:nvSpPr>
      <xdr:spPr>
        <a:xfrm>
          <a:off x="6504940" y="20341590"/>
          <a:ext cx="2895600" cy="88392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Excel Functions</a:t>
          </a:r>
        </a:p>
        <a:p>
          <a:r>
            <a:rPr lang="en-US" sz="1100"/>
            <a:t>T.DIST.2T(ABS(t</a:t>
          </a:r>
          <a:r>
            <a:rPr lang="en-US" sz="1100" baseline="-25000"/>
            <a:t>STAT</a:t>
          </a:r>
          <a:r>
            <a:rPr lang="en-US" sz="1100"/>
            <a:t>),df) for 2-tailed tests</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left-tailed tests</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1</a:t>
          </a:r>
          <a:r>
            <a:rPr lang="en-US" sz="1100" baseline="0">
              <a:solidFill>
                <a:schemeClr val="dk1"/>
              </a:solidFill>
              <a:effectLst/>
              <a:latin typeface="+mn-lt"/>
              <a:ea typeface="+mn-ea"/>
              <a:cs typeface="+mn-cs"/>
            </a:rPr>
            <a:t> - </a:t>
          </a: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right-tailed tests</a:t>
          </a:r>
          <a:endParaRPr lang="en-US">
            <a:effectLst/>
          </a:endParaRPr>
        </a:p>
        <a:p>
          <a:endParaRPr lang="en-US" sz="1100"/>
        </a:p>
        <a:p>
          <a:endParaRPr lang="en-US" sz="1100"/>
        </a:p>
      </xdr:txBody>
    </xdr:sp>
    <xdr:clientData/>
  </xdr:twoCellAnchor>
  <xdr:oneCellAnchor>
    <xdr:from>
      <xdr:col>9</xdr:col>
      <xdr:colOff>190500</xdr:colOff>
      <xdr:row>113</xdr:row>
      <xdr:rowOff>44450</xdr:rowOff>
    </xdr:from>
    <xdr:ext cx="2927350" cy="2085290"/>
    <xdr:pic>
      <xdr:nvPicPr>
        <xdr:cNvPr id="24" name="Picture 23">
          <a:extLst>
            <a:ext uri="{FF2B5EF4-FFF2-40B4-BE49-F238E27FC236}">
              <a16:creationId xmlns:a16="http://schemas.microsoft.com/office/drawing/2014/main" id="{E656A645-D38F-4AAE-BDA5-4BCF852F4AB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254240" y="21357590"/>
          <a:ext cx="2927350" cy="2085290"/>
        </a:xfrm>
        <a:prstGeom prst="rect">
          <a:avLst/>
        </a:prstGeom>
        <a:ln>
          <a:noFill/>
        </a:ln>
        <a:effectLst>
          <a:outerShdw blurRad="292100" dist="139700" dir="2700000" algn="tl" rotWithShape="0">
            <a:srgbClr val="333333">
              <a:alpha val="65000"/>
            </a:srgbClr>
          </a:outerShdw>
        </a:effectLst>
      </xdr:spPr>
    </xdr:pic>
    <xdr:clientData/>
  </xdr:oneCellAnchor>
  <xdr:twoCellAnchor editAs="oneCell">
    <xdr:from>
      <xdr:col>0</xdr:col>
      <xdr:colOff>76200</xdr:colOff>
      <xdr:row>127</xdr:row>
      <xdr:rowOff>95250</xdr:rowOff>
    </xdr:from>
    <xdr:to>
      <xdr:col>3</xdr:col>
      <xdr:colOff>502041</xdr:colOff>
      <xdr:row>131</xdr:row>
      <xdr:rowOff>20320</xdr:rowOff>
    </xdr:to>
    <xdr:pic>
      <xdr:nvPicPr>
        <xdr:cNvPr id="25" name="Picture 24">
          <a:extLst>
            <a:ext uri="{FF2B5EF4-FFF2-40B4-BE49-F238E27FC236}">
              <a16:creationId xmlns:a16="http://schemas.microsoft.com/office/drawing/2014/main" id="{703CDBCE-D822-44B8-A30E-64CC2D7A4C0A}"/>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6200" y="23968710"/>
          <a:ext cx="3085221" cy="687070"/>
        </a:xfrm>
        <a:prstGeom prst="rect">
          <a:avLst/>
        </a:prstGeom>
      </xdr:spPr>
    </xdr:pic>
    <xdr:clientData/>
  </xdr:twoCellAnchor>
  <xdr:twoCellAnchor editAs="oneCell">
    <xdr:from>
      <xdr:col>0</xdr:col>
      <xdr:colOff>31750</xdr:colOff>
      <xdr:row>130</xdr:row>
      <xdr:rowOff>172752</xdr:rowOff>
    </xdr:from>
    <xdr:to>
      <xdr:col>3</xdr:col>
      <xdr:colOff>514350</xdr:colOff>
      <xdr:row>150</xdr:row>
      <xdr:rowOff>5844</xdr:rowOff>
    </xdr:to>
    <xdr:pic>
      <xdr:nvPicPr>
        <xdr:cNvPr id="26" name="Picture 25">
          <a:extLst>
            <a:ext uri="{FF2B5EF4-FFF2-40B4-BE49-F238E27FC236}">
              <a16:creationId xmlns:a16="http://schemas.microsoft.com/office/drawing/2014/main" id="{02A72D6E-5E9F-4544-B85D-2CDEE0505C8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1750" y="24594852"/>
          <a:ext cx="3141980" cy="3734532"/>
        </a:xfrm>
        <a:prstGeom prst="rect">
          <a:avLst/>
        </a:prstGeom>
      </xdr:spPr>
    </xdr:pic>
    <xdr:clientData/>
  </xdr:twoCellAnchor>
  <xdr:twoCellAnchor>
    <xdr:from>
      <xdr:col>14</xdr:col>
      <xdr:colOff>438150</xdr:colOff>
      <xdr:row>126</xdr:row>
      <xdr:rowOff>104140</xdr:rowOff>
    </xdr:from>
    <xdr:to>
      <xdr:col>19</xdr:col>
      <xdr:colOff>352586</xdr:colOff>
      <xdr:row>139</xdr:row>
      <xdr:rowOff>32725</xdr:rowOff>
    </xdr:to>
    <xdr:sp macro="" textlink="">
      <xdr:nvSpPr>
        <xdr:cNvPr id="27" name="TextBox 26">
          <a:extLst>
            <a:ext uri="{FF2B5EF4-FFF2-40B4-BE49-F238E27FC236}">
              <a16:creationId xmlns:a16="http://schemas.microsoft.com/office/drawing/2014/main" id="{41AEE3F2-31F9-4EF3-88B1-0301A46137EA}"/>
            </a:ext>
          </a:extLst>
        </xdr:cNvPr>
        <xdr:cNvSpPr txBox="1"/>
      </xdr:nvSpPr>
      <xdr:spPr>
        <a:xfrm>
          <a:off x="11433810" y="23794720"/>
          <a:ext cx="2962436" cy="2519385"/>
        </a:xfrm>
        <a:prstGeom prst="rect">
          <a:avLst/>
        </a:prstGeom>
        <a:solidFill>
          <a:schemeClr val="accent4">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b="1">
              <a:effectLst/>
            </a:rPr>
            <a:t>T.INV(a,df)</a:t>
          </a:r>
          <a:r>
            <a:rPr lang="en-US" b="1" baseline="0">
              <a:effectLst/>
            </a:rPr>
            <a:t> only returns t</a:t>
          </a:r>
          <a:r>
            <a:rPr lang="en-US" b="1">
              <a:effectLst/>
            </a:rPr>
            <a:t>he </a:t>
          </a:r>
          <a:r>
            <a:rPr lang="en-US" b="1">
              <a:solidFill>
                <a:srgbClr val="C00000"/>
              </a:solidFill>
              <a:effectLst/>
            </a:rPr>
            <a:t>left-tailed value </a:t>
          </a:r>
          <a:r>
            <a:rPr lang="en-US" b="1">
              <a:effectLst/>
            </a:rPr>
            <a:t>for the probability, a, and degrees of freedom, df.</a:t>
          </a:r>
          <a:r>
            <a:rPr lang="en-US" b="1" baseline="0">
              <a:effectLst/>
            </a:rPr>
            <a:t>  So that is always the negative critical value.</a:t>
          </a:r>
          <a:r>
            <a:rPr lang="en-US" b="1">
              <a:effectLst/>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ABS(T.INV(a,df)</a:t>
          </a:r>
          <a:r>
            <a:rPr lang="en-US" sz="1100" b="1" baseline="0">
              <a:solidFill>
                <a:schemeClr val="dk1"/>
              </a:solidFill>
              <a:effectLst/>
              <a:latin typeface="+mn-lt"/>
              <a:ea typeface="+mn-ea"/>
              <a:cs typeface="+mn-cs"/>
            </a:rPr>
            <a:t>) returns t</a:t>
          </a:r>
          <a:r>
            <a:rPr lang="en-US" sz="1100" b="1">
              <a:solidFill>
                <a:schemeClr val="dk1"/>
              </a:solidFill>
              <a:effectLst/>
              <a:latin typeface="+mn-lt"/>
              <a:ea typeface="+mn-ea"/>
              <a:cs typeface="+mn-cs"/>
            </a:rPr>
            <a:t>he </a:t>
          </a:r>
          <a:r>
            <a:rPr lang="en-US" sz="1100" b="1">
              <a:solidFill>
                <a:srgbClr val="C00000"/>
              </a:solidFill>
              <a:effectLst/>
              <a:latin typeface="+mn-lt"/>
              <a:ea typeface="+mn-ea"/>
              <a:cs typeface="+mn-cs"/>
            </a:rPr>
            <a:t>right-tailed value </a:t>
          </a:r>
          <a:r>
            <a:rPr lang="en-US" sz="1100" b="1">
              <a:solidFill>
                <a:schemeClr val="dk1"/>
              </a:solidFill>
              <a:effectLst/>
              <a:latin typeface="+mn-lt"/>
              <a:ea typeface="+mn-ea"/>
              <a:cs typeface="+mn-cs"/>
            </a:rPr>
            <a:t>for the probability, a, and degrees of freedom, df.</a:t>
          </a:r>
          <a:r>
            <a:rPr lang="en-US" sz="1100" b="1" baseline="0">
              <a:solidFill>
                <a:schemeClr val="dk1"/>
              </a:solidFill>
              <a:effectLst/>
              <a:latin typeface="+mn-lt"/>
              <a:ea typeface="+mn-ea"/>
              <a:cs typeface="+mn-cs"/>
            </a:rPr>
            <a:t>  </a:t>
          </a:r>
          <a:r>
            <a:rPr lang="en-US" sz="1100" b="1">
              <a:solidFill>
                <a:schemeClr val="dk1"/>
              </a:solidFill>
              <a:effectLst/>
              <a:latin typeface="+mn-lt"/>
              <a:ea typeface="+mn-ea"/>
              <a:cs typeface="+mn-cs"/>
            </a:rPr>
            <a:t>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1">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Use ABS(T.INV(a,df)</a:t>
          </a:r>
          <a:r>
            <a:rPr lang="en-US" sz="1100" b="1" baseline="0">
              <a:solidFill>
                <a:schemeClr val="dk1"/>
              </a:solidFill>
              <a:effectLst/>
              <a:latin typeface="+mn-lt"/>
              <a:ea typeface="+mn-ea"/>
              <a:cs typeface="+mn-cs"/>
            </a:rPr>
            <a:t>) with the </a:t>
          </a:r>
          <a:r>
            <a:rPr lang="el-GR" sz="1100" b="1">
              <a:solidFill>
                <a:schemeClr val="dk1"/>
              </a:solidFill>
              <a:effectLst/>
              <a:latin typeface="+mn-lt"/>
              <a:ea typeface="+mn-ea"/>
              <a:cs typeface="+mn-cs"/>
            </a:rPr>
            <a:t>α</a:t>
          </a:r>
          <a:r>
            <a:rPr lang="en-US" sz="1100" b="1">
              <a:solidFill>
                <a:schemeClr val="dk1"/>
              </a:solidFill>
              <a:effectLst/>
              <a:latin typeface="+mn-lt"/>
              <a:ea typeface="+mn-ea"/>
              <a:cs typeface="+mn-cs"/>
            </a:rPr>
            <a:t>/2 value in T.INV if it's </a:t>
          </a:r>
          <a:r>
            <a:rPr lang="en-US" sz="1100" b="1">
              <a:solidFill>
                <a:srgbClr val="C00000"/>
              </a:solidFill>
              <a:effectLst/>
              <a:latin typeface="+mn-lt"/>
              <a:ea typeface="+mn-ea"/>
              <a:cs typeface="+mn-cs"/>
            </a:rPr>
            <a:t>2-tailed</a:t>
          </a:r>
          <a:r>
            <a:rPr lang="en-US" sz="1100" b="1">
              <a:solidFill>
                <a:schemeClr val="dk1"/>
              </a:solidFill>
              <a:effectLst/>
              <a:latin typeface="+mn-lt"/>
              <a:ea typeface="+mn-ea"/>
              <a:cs typeface="+mn-cs"/>
            </a:rPr>
            <a:t>.</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US" b="1">
            <a:effectLst/>
          </a:endParaRPr>
        </a:p>
        <a:p>
          <a:endParaRPr lang="en-US" sz="1100"/>
        </a:p>
      </xdr:txBody>
    </xdr:sp>
    <xdr:clientData/>
  </xdr:twoCellAnchor>
  <xdr:oneCellAnchor>
    <xdr:from>
      <xdr:col>8</xdr:col>
      <xdr:colOff>69850</xdr:colOff>
      <xdr:row>138</xdr:row>
      <xdr:rowOff>3810</xdr:rowOff>
    </xdr:from>
    <xdr:ext cx="1574881" cy="361969"/>
    <xdr:pic>
      <xdr:nvPicPr>
        <xdr:cNvPr id="29" name="Picture 28">
          <a:extLst>
            <a:ext uri="{FF2B5EF4-FFF2-40B4-BE49-F238E27FC236}">
              <a16:creationId xmlns:a16="http://schemas.microsoft.com/office/drawing/2014/main" id="{03DA430E-C105-4AC8-A739-AA251A1F301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523990" y="25919430"/>
          <a:ext cx="1574881" cy="361969"/>
        </a:xfrm>
        <a:prstGeom prst="rect">
          <a:avLst/>
        </a:prstGeom>
      </xdr:spPr>
    </xdr:pic>
    <xdr:clientData/>
  </xdr:oneCellAnchor>
  <xdr:twoCellAnchor>
    <xdr:from>
      <xdr:col>14</xdr:col>
      <xdr:colOff>516890</xdr:colOff>
      <xdr:row>139</xdr:row>
      <xdr:rowOff>110490</xdr:rowOff>
    </xdr:from>
    <xdr:to>
      <xdr:col>19</xdr:col>
      <xdr:colOff>364490</xdr:colOff>
      <xdr:row>143</xdr:row>
      <xdr:rowOff>167640</xdr:rowOff>
    </xdr:to>
    <xdr:sp macro="" textlink="">
      <xdr:nvSpPr>
        <xdr:cNvPr id="30" name="TextBox 29">
          <a:extLst>
            <a:ext uri="{FF2B5EF4-FFF2-40B4-BE49-F238E27FC236}">
              <a16:creationId xmlns:a16="http://schemas.microsoft.com/office/drawing/2014/main" id="{B0D6DF11-484A-4D5D-9F52-82ABC816D436}"/>
            </a:ext>
          </a:extLst>
        </xdr:cNvPr>
        <xdr:cNvSpPr txBox="1"/>
      </xdr:nvSpPr>
      <xdr:spPr>
        <a:xfrm>
          <a:off x="11512550" y="26391870"/>
          <a:ext cx="2895600" cy="80391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b="1">
              <a:solidFill>
                <a:srgbClr val="C00000"/>
              </a:solidFill>
            </a:rPr>
            <a:t>Excel Functions</a:t>
          </a:r>
        </a:p>
        <a:p>
          <a:r>
            <a:rPr lang="en-US" sz="1100"/>
            <a:t>T.DIST.2T(ABS(t</a:t>
          </a:r>
          <a:r>
            <a:rPr lang="en-US" sz="1100" baseline="-25000"/>
            <a:t>STAT</a:t>
          </a:r>
          <a:r>
            <a:rPr lang="en-US" sz="1100"/>
            <a:t>),df) for 2-tailed tests</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left-tailed tests</a:t>
          </a:r>
          <a:endParaRPr lang="en-US">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1</a:t>
          </a:r>
          <a:r>
            <a:rPr lang="en-US" sz="1100" baseline="0">
              <a:solidFill>
                <a:schemeClr val="dk1"/>
              </a:solidFill>
              <a:effectLst/>
              <a:latin typeface="+mn-lt"/>
              <a:ea typeface="+mn-ea"/>
              <a:cs typeface="+mn-cs"/>
            </a:rPr>
            <a:t> - </a:t>
          </a:r>
          <a:r>
            <a:rPr lang="en-US" sz="1100">
              <a:solidFill>
                <a:schemeClr val="dk1"/>
              </a:solidFill>
              <a:effectLst/>
              <a:latin typeface="+mn-lt"/>
              <a:ea typeface="+mn-ea"/>
              <a:cs typeface="+mn-cs"/>
            </a:rPr>
            <a:t>T.DIST(t</a:t>
          </a:r>
          <a:r>
            <a:rPr lang="en-US" sz="1100" baseline="-25000">
              <a:solidFill>
                <a:schemeClr val="dk1"/>
              </a:solidFill>
              <a:effectLst/>
              <a:latin typeface="+mn-lt"/>
              <a:ea typeface="+mn-ea"/>
              <a:cs typeface="+mn-cs"/>
            </a:rPr>
            <a:t>STAT</a:t>
          </a:r>
          <a:r>
            <a:rPr lang="en-US" sz="1100">
              <a:solidFill>
                <a:schemeClr val="dk1"/>
              </a:solidFill>
              <a:effectLst/>
              <a:latin typeface="+mn-lt"/>
              <a:ea typeface="+mn-ea"/>
              <a:cs typeface="+mn-cs"/>
            </a:rPr>
            <a:t>, df,TRUE) for right-tailed tests</a:t>
          </a:r>
          <a:endParaRPr lang="en-US">
            <a:effectLst/>
          </a:endParaRPr>
        </a:p>
        <a:p>
          <a:endParaRPr lang="en-US" sz="1100"/>
        </a:p>
        <a:p>
          <a:endParaRPr lang="en-US" sz="1100"/>
        </a:p>
      </xdr:txBody>
    </xdr:sp>
    <xdr:clientData/>
  </xdr:twoCellAnchor>
  <xdr:oneCellAnchor>
    <xdr:from>
      <xdr:col>15</xdr:col>
      <xdr:colOff>374650</xdr:colOff>
      <xdr:row>149</xdr:row>
      <xdr:rowOff>16510</xdr:rowOff>
    </xdr:from>
    <xdr:ext cx="2927350" cy="2085290"/>
    <xdr:pic>
      <xdr:nvPicPr>
        <xdr:cNvPr id="31" name="Picture 30">
          <a:extLst>
            <a:ext uri="{FF2B5EF4-FFF2-40B4-BE49-F238E27FC236}">
              <a16:creationId xmlns:a16="http://schemas.microsoft.com/office/drawing/2014/main" id="{1FFEBDDC-DD06-4A34-851F-469F4F66039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1979910" y="28141930"/>
          <a:ext cx="2927350" cy="2085290"/>
        </a:xfrm>
        <a:prstGeom prst="rect">
          <a:avLst/>
        </a:prstGeom>
        <a:ln>
          <a:noFill/>
        </a:ln>
        <a:effectLst>
          <a:outerShdw blurRad="292100" dist="139700" dir="2700000" algn="tl" rotWithShape="0">
            <a:srgbClr val="333333">
              <a:alpha val="65000"/>
            </a:srgbClr>
          </a:outerShdw>
        </a:effectLst>
      </xdr:spPr>
    </xdr:pic>
    <xdr:clientData/>
  </xdr:oneCellAnchor>
  <xdr:twoCellAnchor editAs="oneCell">
    <xdr:from>
      <xdr:col>0</xdr:col>
      <xdr:colOff>88900</xdr:colOff>
      <xdr:row>164</xdr:row>
      <xdr:rowOff>50800</xdr:rowOff>
    </xdr:from>
    <xdr:to>
      <xdr:col>3</xdr:col>
      <xdr:colOff>671119</xdr:colOff>
      <xdr:row>176</xdr:row>
      <xdr:rowOff>55880</xdr:rowOff>
    </xdr:to>
    <xdr:pic>
      <xdr:nvPicPr>
        <xdr:cNvPr id="32" name="Picture 31">
          <a:extLst>
            <a:ext uri="{FF2B5EF4-FFF2-40B4-BE49-F238E27FC236}">
              <a16:creationId xmlns:a16="http://schemas.microsoft.com/office/drawing/2014/main" id="{7BE00317-8171-454E-966B-A4D75BD12D8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88900" y="30690820"/>
          <a:ext cx="3241599" cy="2428240"/>
        </a:xfrm>
        <a:prstGeom prst="rect">
          <a:avLst/>
        </a:prstGeom>
      </xdr:spPr>
    </xdr:pic>
    <xdr:clientData/>
  </xdr:twoCellAnchor>
  <xdr:twoCellAnchor editAs="oneCell">
    <xdr:from>
      <xdr:col>0</xdr:col>
      <xdr:colOff>44450</xdr:colOff>
      <xdr:row>179</xdr:row>
      <xdr:rowOff>147320</xdr:rowOff>
    </xdr:from>
    <xdr:to>
      <xdr:col>3</xdr:col>
      <xdr:colOff>627774</xdr:colOff>
      <xdr:row>191</xdr:row>
      <xdr:rowOff>58420</xdr:rowOff>
    </xdr:to>
    <xdr:pic>
      <xdr:nvPicPr>
        <xdr:cNvPr id="33" name="Picture 32">
          <a:extLst>
            <a:ext uri="{FF2B5EF4-FFF2-40B4-BE49-F238E27FC236}">
              <a16:creationId xmlns:a16="http://schemas.microsoft.com/office/drawing/2014/main" id="{8EAA7076-38DA-48A8-B70C-7D525FE35CB6}"/>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4450" y="34041080"/>
          <a:ext cx="3242704" cy="2143760"/>
        </a:xfrm>
        <a:prstGeom prst="rect">
          <a:avLst/>
        </a:prstGeom>
      </xdr:spPr>
    </xdr:pic>
    <xdr:clientData/>
  </xdr:twoCellAnchor>
  <xdr:twoCellAnchor editAs="oneCell">
    <xdr:from>
      <xdr:col>0</xdr:col>
      <xdr:colOff>0</xdr:colOff>
      <xdr:row>191</xdr:row>
      <xdr:rowOff>0</xdr:rowOff>
    </xdr:from>
    <xdr:to>
      <xdr:col>3</xdr:col>
      <xdr:colOff>635850</xdr:colOff>
      <xdr:row>200</xdr:row>
      <xdr:rowOff>113030</xdr:rowOff>
    </xdr:to>
    <xdr:pic>
      <xdr:nvPicPr>
        <xdr:cNvPr id="34" name="Picture 33">
          <a:extLst>
            <a:ext uri="{FF2B5EF4-FFF2-40B4-BE49-F238E27FC236}">
              <a16:creationId xmlns:a16="http://schemas.microsoft.com/office/drawing/2014/main" id="{9760CF21-AB1B-445D-9265-091AEE5B2DFB}"/>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0" y="35577780"/>
          <a:ext cx="3295230" cy="1804670"/>
        </a:xfrm>
        <a:prstGeom prst="rect">
          <a:avLst/>
        </a:prstGeom>
      </xdr:spPr>
    </xdr:pic>
    <xdr:clientData/>
  </xdr:twoCellAnchor>
  <xdr:twoCellAnchor editAs="oneCell">
    <xdr:from>
      <xdr:col>0</xdr:col>
      <xdr:colOff>95250</xdr:colOff>
      <xdr:row>203</xdr:row>
      <xdr:rowOff>76199</xdr:rowOff>
    </xdr:from>
    <xdr:to>
      <xdr:col>4</xdr:col>
      <xdr:colOff>25400</xdr:colOff>
      <xdr:row>219</xdr:row>
      <xdr:rowOff>127000</xdr:rowOff>
    </xdr:to>
    <xdr:pic>
      <xdr:nvPicPr>
        <xdr:cNvPr id="35" name="Picture 34">
          <a:extLst>
            <a:ext uri="{FF2B5EF4-FFF2-40B4-BE49-F238E27FC236}">
              <a16:creationId xmlns:a16="http://schemas.microsoft.com/office/drawing/2014/main" id="{F86E4CA5-7408-46A0-96DA-123A34641C13}"/>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95250" y="37848539"/>
          <a:ext cx="3465830" cy="3228341"/>
        </a:xfrm>
        <a:prstGeom prst="rect">
          <a:avLst/>
        </a:prstGeom>
      </xdr:spPr>
    </xdr:pic>
    <xdr:clientData/>
  </xdr:twoCellAnchor>
  <xdr:twoCellAnchor editAs="oneCell">
    <xdr:from>
      <xdr:col>0</xdr:col>
      <xdr:colOff>121920</xdr:colOff>
      <xdr:row>227</xdr:row>
      <xdr:rowOff>15240</xdr:rowOff>
    </xdr:from>
    <xdr:to>
      <xdr:col>3</xdr:col>
      <xdr:colOff>443619</xdr:colOff>
      <xdr:row>237</xdr:row>
      <xdr:rowOff>156210</xdr:rowOff>
    </xdr:to>
    <xdr:pic>
      <xdr:nvPicPr>
        <xdr:cNvPr id="36" name="Picture 35">
          <a:extLst>
            <a:ext uri="{FF2B5EF4-FFF2-40B4-BE49-F238E27FC236}">
              <a16:creationId xmlns:a16="http://schemas.microsoft.com/office/drawing/2014/main" id="{A2D1C27A-4BAE-4DA9-9D38-14E07FA1FE1E}"/>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21920" y="43037760"/>
          <a:ext cx="2981079" cy="2000250"/>
        </a:xfrm>
        <a:prstGeom prst="rect">
          <a:avLst/>
        </a:prstGeom>
      </xdr:spPr>
    </xdr:pic>
    <xdr:clientData/>
  </xdr:twoCellAnchor>
  <xdr:twoCellAnchor>
    <xdr:from>
      <xdr:col>3</xdr:col>
      <xdr:colOff>467360</xdr:colOff>
      <xdr:row>228</xdr:row>
      <xdr:rowOff>88900</xdr:rowOff>
    </xdr:from>
    <xdr:to>
      <xdr:col>5</xdr:col>
      <xdr:colOff>302260</xdr:colOff>
      <xdr:row>232</xdr:row>
      <xdr:rowOff>127000</xdr:rowOff>
    </xdr:to>
    <xdr:sp macro="" textlink="">
      <xdr:nvSpPr>
        <xdr:cNvPr id="37" name="TextBox 36">
          <a:extLst>
            <a:ext uri="{FF2B5EF4-FFF2-40B4-BE49-F238E27FC236}">
              <a16:creationId xmlns:a16="http://schemas.microsoft.com/office/drawing/2014/main" id="{84B9C81A-F1B2-461D-9176-0515C0EC6D1F}"/>
            </a:ext>
          </a:extLst>
        </xdr:cNvPr>
        <xdr:cNvSpPr txBox="1"/>
      </xdr:nvSpPr>
      <xdr:spPr>
        <a:xfrm>
          <a:off x="3126740" y="43294300"/>
          <a:ext cx="1320800" cy="76962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Error</a:t>
          </a:r>
          <a:r>
            <a:rPr lang="en-US" sz="1100" baseline="0"/>
            <a:t> in problem statement - there are 39 cities.</a:t>
          </a:r>
          <a:endParaRPr lang="en-US" sz="1100"/>
        </a:p>
      </xdr:txBody>
    </xdr:sp>
    <xdr:clientData/>
  </xdr:twoCellAnchor>
  <xdr:twoCellAnchor editAs="oneCell">
    <xdr:from>
      <xdr:col>1</xdr:col>
      <xdr:colOff>0</xdr:colOff>
      <xdr:row>240</xdr:row>
      <xdr:rowOff>0</xdr:rowOff>
    </xdr:from>
    <xdr:to>
      <xdr:col>4</xdr:col>
      <xdr:colOff>173990</xdr:colOff>
      <xdr:row>250</xdr:row>
      <xdr:rowOff>159930</xdr:rowOff>
    </xdr:to>
    <xdr:pic>
      <xdr:nvPicPr>
        <xdr:cNvPr id="38" name="Picture 37">
          <a:extLst>
            <a:ext uri="{FF2B5EF4-FFF2-40B4-BE49-F238E27FC236}">
              <a16:creationId xmlns:a16="http://schemas.microsoft.com/office/drawing/2014/main" id="{364DC036-0C46-4AEE-BB3A-189E7D6B2BB4}"/>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609600" y="44538900"/>
          <a:ext cx="3100070" cy="2042070"/>
        </a:xfrm>
        <a:prstGeom prst="rect">
          <a:avLst/>
        </a:prstGeom>
      </xdr:spPr>
    </xdr:pic>
    <xdr:clientData/>
  </xdr:twoCellAnchor>
  <xdr:twoCellAnchor>
    <xdr:from>
      <xdr:col>2</xdr:col>
      <xdr:colOff>932180</xdr:colOff>
      <xdr:row>236</xdr:row>
      <xdr:rowOff>172720</xdr:rowOff>
    </xdr:from>
    <xdr:to>
      <xdr:col>4</xdr:col>
      <xdr:colOff>226060</xdr:colOff>
      <xdr:row>240</xdr:row>
      <xdr:rowOff>43180</xdr:rowOff>
    </xdr:to>
    <xdr:sp macro="" textlink="">
      <xdr:nvSpPr>
        <xdr:cNvPr id="39" name="TextBox 38">
          <a:extLst>
            <a:ext uri="{FF2B5EF4-FFF2-40B4-BE49-F238E27FC236}">
              <a16:creationId xmlns:a16="http://schemas.microsoft.com/office/drawing/2014/main" id="{A216D347-E3A7-404C-A167-D9454B38F119}"/>
            </a:ext>
          </a:extLst>
        </xdr:cNvPr>
        <xdr:cNvSpPr txBox="1"/>
      </xdr:nvSpPr>
      <xdr:spPr>
        <a:xfrm>
          <a:off x="2440940" y="44871640"/>
          <a:ext cx="1320800" cy="800100"/>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Error</a:t>
          </a:r>
          <a:r>
            <a:rPr lang="en-US" sz="1100" baseline="0"/>
            <a:t> in problem statement - there are 39 cities.</a:t>
          </a:r>
          <a:endParaRPr lang="en-US" sz="1100"/>
        </a:p>
      </xdr:txBody>
    </xdr:sp>
    <xdr:clientData/>
  </xdr:twoCellAnchor>
  <xdr:twoCellAnchor editAs="oneCell">
    <xdr:from>
      <xdr:col>1</xdr:col>
      <xdr:colOff>0</xdr:colOff>
      <xdr:row>251</xdr:row>
      <xdr:rowOff>77614</xdr:rowOff>
    </xdr:from>
    <xdr:to>
      <xdr:col>4</xdr:col>
      <xdr:colOff>411480</xdr:colOff>
      <xdr:row>270</xdr:row>
      <xdr:rowOff>146767</xdr:rowOff>
    </xdr:to>
    <xdr:pic>
      <xdr:nvPicPr>
        <xdr:cNvPr id="40" name="Picture 39">
          <a:extLst>
            <a:ext uri="{FF2B5EF4-FFF2-40B4-BE49-F238E27FC236}">
              <a16:creationId xmlns:a16="http://schemas.microsoft.com/office/drawing/2014/main" id="{905D3E99-BF66-45B0-A216-15452B4682C2}"/>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609600" y="46628194"/>
          <a:ext cx="3337560" cy="3984018"/>
        </a:xfrm>
        <a:prstGeom prst="rect">
          <a:avLst/>
        </a:prstGeom>
      </xdr:spPr>
    </xdr:pic>
    <xdr:clientData/>
  </xdr:twoCellAnchor>
  <xdr:twoCellAnchor editAs="oneCell">
    <xdr:from>
      <xdr:col>1</xdr:col>
      <xdr:colOff>69850</xdr:colOff>
      <xdr:row>269</xdr:row>
      <xdr:rowOff>348342</xdr:rowOff>
    </xdr:from>
    <xdr:to>
      <xdr:col>4</xdr:col>
      <xdr:colOff>235348</xdr:colOff>
      <xdr:row>275</xdr:row>
      <xdr:rowOff>191406</xdr:rowOff>
    </xdr:to>
    <xdr:pic>
      <xdr:nvPicPr>
        <xdr:cNvPr id="41" name="Picture 40">
          <a:extLst>
            <a:ext uri="{FF2B5EF4-FFF2-40B4-BE49-F238E27FC236}">
              <a16:creationId xmlns:a16="http://schemas.microsoft.com/office/drawing/2014/main" id="{D2111AA5-BD6B-4592-B569-9A13F0DE47B4}"/>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679450" y="51344285"/>
          <a:ext cx="3097384" cy="1171121"/>
        </a:xfrm>
        <a:prstGeom prst="rect">
          <a:avLst/>
        </a:prstGeom>
      </xdr:spPr>
    </xdr:pic>
    <xdr:clientData/>
  </xdr:twoCellAnchor>
  <xdr:twoCellAnchor editAs="oneCell">
    <xdr:from>
      <xdr:col>1</xdr:col>
      <xdr:colOff>0</xdr:colOff>
      <xdr:row>286</xdr:row>
      <xdr:rowOff>0</xdr:rowOff>
    </xdr:from>
    <xdr:to>
      <xdr:col>4</xdr:col>
      <xdr:colOff>390162</xdr:colOff>
      <xdr:row>290</xdr:row>
      <xdr:rowOff>55335</xdr:rowOff>
    </xdr:to>
    <xdr:pic>
      <xdr:nvPicPr>
        <xdr:cNvPr id="42" name="Picture 41">
          <a:extLst>
            <a:ext uri="{FF2B5EF4-FFF2-40B4-BE49-F238E27FC236}">
              <a16:creationId xmlns:a16="http://schemas.microsoft.com/office/drawing/2014/main" id="{E7BD7016-CB31-48F7-A1B7-7EEFAF18AE29}"/>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609600" y="52951380"/>
          <a:ext cx="3316242" cy="801370"/>
        </a:xfrm>
        <a:prstGeom prst="rect">
          <a:avLst/>
        </a:prstGeom>
      </xdr:spPr>
    </xdr:pic>
    <xdr:clientData/>
  </xdr:twoCellAnchor>
  <xdr:oneCellAnchor>
    <xdr:from>
      <xdr:col>11</xdr:col>
      <xdr:colOff>588010</xdr:colOff>
      <xdr:row>286</xdr:row>
      <xdr:rowOff>120650</xdr:rowOff>
    </xdr:from>
    <xdr:ext cx="2927350" cy="2085290"/>
    <xdr:pic>
      <xdr:nvPicPr>
        <xdr:cNvPr id="43" name="Picture 42">
          <a:extLst>
            <a:ext uri="{FF2B5EF4-FFF2-40B4-BE49-F238E27FC236}">
              <a16:creationId xmlns:a16="http://schemas.microsoft.com/office/drawing/2014/main" id="{E45C29F1-F2FA-4202-9C74-3A6A15B8BE2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870950" y="53072030"/>
          <a:ext cx="2927350" cy="208529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6</xdr:col>
      <xdr:colOff>605790</xdr:colOff>
      <xdr:row>288</xdr:row>
      <xdr:rowOff>99786</xdr:rowOff>
    </xdr:from>
    <xdr:ext cx="806491" cy="469924"/>
    <xdr:pic>
      <xdr:nvPicPr>
        <xdr:cNvPr id="44" name="Picture 43">
          <a:extLst>
            <a:ext uri="{FF2B5EF4-FFF2-40B4-BE49-F238E27FC236}">
              <a16:creationId xmlns:a16="http://schemas.microsoft.com/office/drawing/2014/main" id="{4827146A-8895-4BD6-8641-3AF712ED7B57}"/>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5518876" y="54397729"/>
          <a:ext cx="806491" cy="469924"/>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5</xdr:col>
      <xdr:colOff>193584</xdr:colOff>
      <xdr:row>288</xdr:row>
      <xdr:rowOff>116114</xdr:rowOff>
    </xdr:from>
    <xdr:ext cx="997001" cy="368319"/>
    <xdr:pic>
      <xdr:nvPicPr>
        <xdr:cNvPr id="45" name="Picture 44">
          <a:extLst>
            <a:ext uri="{FF2B5EF4-FFF2-40B4-BE49-F238E27FC236}">
              <a16:creationId xmlns:a16="http://schemas.microsoft.com/office/drawing/2014/main" id="{EF40BDB0-0C31-44E8-BF0B-DFC459F1C443}"/>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4344670" y="54414057"/>
          <a:ext cx="997001" cy="368319"/>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7</xdr:col>
      <xdr:colOff>863781</xdr:colOff>
      <xdr:row>288</xdr:row>
      <xdr:rowOff>107950</xdr:rowOff>
    </xdr:from>
    <xdr:ext cx="1720938" cy="603281"/>
    <xdr:pic>
      <xdr:nvPicPr>
        <xdr:cNvPr id="46" name="Picture 45">
          <a:extLst>
            <a:ext uri="{FF2B5EF4-FFF2-40B4-BE49-F238E27FC236}">
              <a16:creationId xmlns:a16="http://schemas.microsoft.com/office/drawing/2014/main" id="{DF2CDD2B-BD6B-4398-9E27-28C56B376CFF}"/>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6575152" y="54405893"/>
          <a:ext cx="1720938" cy="603281"/>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6</xdr:col>
      <xdr:colOff>190863</xdr:colOff>
      <xdr:row>292</xdr:row>
      <xdr:rowOff>166914</xdr:rowOff>
    </xdr:from>
    <xdr:ext cx="2771728" cy="520700"/>
    <xdr:pic>
      <xdr:nvPicPr>
        <xdr:cNvPr id="47" name="Picture 46">
          <a:extLst>
            <a:ext uri="{FF2B5EF4-FFF2-40B4-BE49-F238E27FC236}">
              <a16:creationId xmlns:a16="http://schemas.microsoft.com/office/drawing/2014/main" id="{0BB8A437-4B34-4701-B0A4-503F5ABC2BD6}"/>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5103949" y="55190571"/>
          <a:ext cx="2771728" cy="520700"/>
        </a:xfrm>
        <a:prstGeom prst="rect">
          <a:avLst/>
        </a:prstGeom>
        <a:ln>
          <a:noFill/>
        </a:ln>
        <a:effectLst>
          <a:outerShdw blurRad="292100" dist="139700" dir="2700000" algn="tl" rotWithShape="0">
            <a:srgbClr val="333333">
              <a:alpha val="65000"/>
            </a:srgbClr>
          </a:outerShdw>
        </a:effectLst>
      </xdr:spPr>
    </xdr:pic>
    <xdr:clientData/>
  </xdr:oneCellAnchor>
  <xdr:twoCellAnchor editAs="oneCell">
    <xdr:from>
      <xdr:col>1</xdr:col>
      <xdr:colOff>21771</xdr:colOff>
      <xdr:row>299</xdr:row>
      <xdr:rowOff>58057</xdr:rowOff>
    </xdr:from>
    <xdr:to>
      <xdr:col>4</xdr:col>
      <xdr:colOff>290515</xdr:colOff>
      <xdr:row>312</xdr:row>
      <xdr:rowOff>53521</xdr:rowOff>
    </xdr:to>
    <xdr:pic>
      <xdr:nvPicPr>
        <xdr:cNvPr id="48" name="Picture 47">
          <a:extLst>
            <a:ext uri="{FF2B5EF4-FFF2-40B4-BE49-F238E27FC236}">
              <a16:creationId xmlns:a16="http://schemas.microsoft.com/office/drawing/2014/main" id="{CA43EEDF-01F3-46F8-BB37-AFC550C557D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631371" y="56351714"/>
          <a:ext cx="3200630" cy="2390321"/>
        </a:xfrm>
        <a:prstGeom prst="rect">
          <a:avLst/>
        </a:prstGeom>
      </xdr:spPr>
    </xdr:pic>
    <xdr:clientData/>
  </xdr:twoCellAnchor>
  <xdr:twoCellAnchor editAs="oneCell">
    <xdr:from>
      <xdr:col>1</xdr:col>
      <xdr:colOff>0</xdr:colOff>
      <xdr:row>310</xdr:row>
      <xdr:rowOff>139700</xdr:rowOff>
    </xdr:from>
    <xdr:to>
      <xdr:col>4</xdr:col>
      <xdr:colOff>268948</xdr:colOff>
      <xdr:row>318</xdr:row>
      <xdr:rowOff>6349</xdr:rowOff>
    </xdr:to>
    <xdr:pic>
      <xdr:nvPicPr>
        <xdr:cNvPr id="49" name="Picture 48">
          <a:extLst>
            <a:ext uri="{FF2B5EF4-FFF2-40B4-BE49-F238E27FC236}">
              <a16:creationId xmlns:a16="http://schemas.microsoft.com/office/drawing/2014/main" id="{813F74A6-5F94-48C5-A3D9-2ACD24131023}"/>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609600" y="57480200"/>
          <a:ext cx="3195028" cy="1329690"/>
        </a:xfrm>
        <a:prstGeom prst="rect">
          <a:avLst/>
        </a:prstGeom>
      </xdr:spPr>
    </xdr:pic>
    <xdr:clientData/>
  </xdr:twoCellAnchor>
  <xdr:twoCellAnchor editAs="oneCell">
    <xdr:from>
      <xdr:col>0</xdr:col>
      <xdr:colOff>246743</xdr:colOff>
      <xdr:row>323</xdr:row>
      <xdr:rowOff>72571</xdr:rowOff>
    </xdr:from>
    <xdr:to>
      <xdr:col>4</xdr:col>
      <xdr:colOff>51163</xdr:colOff>
      <xdr:row>339</xdr:row>
      <xdr:rowOff>36569</xdr:rowOff>
    </xdr:to>
    <xdr:pic>
      <xdr:nvPicPr>
        <xdr:cNvPr id="50" name="Picture 49">
          <a:extLst>
            <a:ext uri="{FF2B5EF4-FFF2-40B4-BE49-F238E27FC236}">
              <a16:creationId xmlns:a16="http://schemas.microsoft.com/office/drawing/2014/main" id="{47E684A2-E25C-4AFD-856F-77715CB2842E}"/>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246743" y="61018057"/>
          <a:ext cx="3345906" cy="2866855"/>
        </a:xfrm>
        <a:prstGeom prst="rect">
          <a:avLst/>
        </a:prstGeom>
      </xdr:spPr>
    </xdr:pic>
    <xdr:clientData/>
  </xdr:twoCellAnchor>
  <xdr:oneCellAnchor>
    <xdr:from>
      <xdr:col>4</xdr:col>
      <xdr:colOff>604520</xdr:colOff>
      <xdr:row>330</xdr:row>
      <xdr:rowOff>31750</xdr:rowOff>
    </xdr:from>
    <xdr:ext cx="736638" cy="450873"/>
    <xdr:pic>
      <xdr:nvPicPr>
        <xdr:cNvPr id="51" name="Picture 50">
          <a:extLst>
            <a:ext uri="{FF2B5EF4-FFF2-40B4-BE49-F238E27FC236}">
              <a16:creationId xmlns:a16="http://schemas.microsoft.com/office/drawing/2014/main" id="{98C1D164-94E9-4286-BE4E-5362986B314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4140200" y="61029850"/>
          <a:ext cx="736638" cy="450873"/>
        </a:xfrm>
        <a:prstGeom prst="rect">
          <a:avLst/>
        </a:prstGeom>
      </xdr:spPr>
    </xdr:pic>
    <xdr:clientData/>
  </xdr:oneCellAnchor>
  <xdr:oneCellAnchor>
    <xdr:from>
      <xdr:col>10</xdr:col>
      <xdr:colOff>67310</xdr:colOff>
      <xdr:row>323</xdr:row>
      <xdr:rowOff>165100</xdr:rowOff>
    </xdr:from>
    <xdr:ext cx="2927350" cy="2085290"/>
    <xdr:pic>
      <xdr:nvPicPr>
        <xdr:cNvPr id="52" name="Picture 51">
          <a:extLst>
            <a:ext uri="{FF2B5EF4-FFF2-40B4-BE49-F238E27FC236}">
              <a16:creationId xmlns:a16="http://schemas.microsoft.com/office/drawing/2014/main" id="{D8E49EAD-B363-4C0E-8F4C-EAE9342E486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740650" y="59883040"/>
          <a:ext cx="2927350" cy="2085290"/>
        </a:xfrm>
        <a:prstGeom prst="rect">
          <a:avLst/>
        </a:prstGeom>
        <a:ln>
          <a:noFill/>
        </a:ln>
        <a:effectLst>
          <a:outerShdw blurRad="292100" dist="139700" dir="2700000" algn="tl" rotWithShape="0">
            <a:srgbClr val="333333">
              <a:alpha val="65000"/>
            </a:srgbClr>
          </a:outerShdw>
        </a:effectLst>
      </xdr:spPr>
    </xdr:pic>
    <xdr:clientData/>
  </xdr:oneCellAnchor>
  <xdr:twoCellAnchor>
    <xdr:from>
      <xdr:col>5</xdr:col>
      <xdr:colOff>26670</xdr:colOff>
      <xdr:row>333</xdr:row>
      <xdr:rowOff>107950</xdr:rowOff>
    </xdr:from>
    <xdr:to>
      <xdr:col>8</xdr:col>
      <xdr:colOff>588010</xdr:colOff>
      <xdr:row>335</xdr:row>
      <xdr:rowOff>63500</xdr:rowOff>
    </xdr:to>
    <xdr:sp macro="" textlink="">
      <xdr:nvSpPr>
        <xdr:cNvPr id="53" name="TextBox 52">
          <a:extLst>
            <a:ext uri="{FF2B5EF4-FFF2-40B4-BE49-F238E27FC236}">
              <a16:creationId xmlns:a16="http://schemas.microsoft.com/office/drawing/2014/main" id="{224A96AC-F9BF-4E9B-BB3C-F752FFAC587B}"/>
            </a:ext>
          </a:extLst>
        </xdr:cNvPr>
        <xdr:cNvSpPr txBox="1"/>
      </xdr:nvSpPr>
      <xdr:spPr>
        <a:xfrm>
          <a:off x="4171950" y="61654690"/>
          <a:ext cx="2870200" cy="321310"/>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=2*F.DIST.RT(FSTAT,</a:t>
          </a:r>
          <a:r>
            <a:rPr lang="en-US" sz="1100">
              <a:solidFill>
                <a:schemeClr val="dk1"/>
              </a:solidFill>
              <a:effectLst/>
              <a:latin typeface="+mn-lt"/>
              <a:ea typeface="+mn-ea"/>
              <a:cs typeface="+mn-cs"/>
            </a:rPr>
            <a:t>df</a:t>
          </a:r>
          <a:r>
            <a:rPr lang="en-US" sz="1100" baseline="0">
              <a:solidFill>
                <a:schemeClr val="dk1"/>
              </a:solidFill>
              <a:effectLst/>
              <a:latin typeface="+mn-lt"/>
              <a:ea typeface="+mn-ea"/>
              <a:cs typeface="+mn-cs"/>
            </a:rPr>
            <a:t>Num, dfDenom</a:t>
          </a:r>
          <a:r>
            <a:rPr lang="en-US" sz="1100"/>
            <a:t>)</a:t>
          </a:r>
        </a:p>
      </xdr:txBody>
    </xdr:sp>
    <xdr:clientData/>
  </xdr:twoCellAnchor>
  <xdr:twoCellAnchor>
    <xdr:from>
      <xdr:col>4</xdr:col>
      <xdr:colOff>591820</xdr:colOff>
      <xdr:row>323</xdr:row>
      <xdr:rowOff>166914</xdr:rowOff>
    </xdr:from>
    <xdr:to>
      <xdr:col>8</xdr:col>
      <xdr:colOff>359410</xdr:colOff>
      <xdr:row>329</xdr:row>
      <xdr:rowOff>95249</xdr:rowOff>
    </xdr:to>
    <xdr:sp macro="" textlink="">
      <xdr:nvSpPr>
        <xdr:cNvPr id="54" name="TextBox 53">
          <a:extLst>
            <a:ext uri="{FF2B5EF4-FFF2-40B4-BE49-F238E27FC236}">
              <a16:creationId xmlns:a16="http://schemas.microsoft.com/office/drawing/2014/main" id="{64420181-6A5B-4DD2-9818-6559A13D3142}"/>
            </a:ext>
          </a:extLst>
        </xdr:cNvPr>
        <xdr:cNvSpPr txBox="1"/>
      </xdr:nvSpPr>
      <xdr:spPr>
        <a:xfrm>
          <a:off x="4133306" y="61097885"/>
          <a:ext cx="2997018" cy="1016907"/>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lang="en-US" sz="1100"/>
            <a:t>&lt;--Use =F.INV.RT(</a:t>
          </a:r>
          <a:r>
            <a:rPr lang="el-GR" sz="1100" b="1">
              <a:solidFill>
                <a:srgbClr val="C00000"/>
              </a:solidFill>
            </a:rPr>
            <a:t>α/2</a:t>
          </a:r>
          <a:r>
            <a:rPr lang="en-US" sz="1100"/>
            <a:t>,df</a:t>
          </a:r>
          <a:r>
            <a:rPr lang="en-US" sz="1100" baseline="0"/>
            <a:t>Num,dfDenom</a:t>
          </a:r>
          <a:r>
            <a:rPr lang="en-US" sz="1100"/>
            <a:t>) for two-tailed</a:t>
          </a:r>
          <a:r>
            <a:rPr lang="en-US" sz="1100" baseline="0"/>
            <a:t> test.</a:t>
          </a:r>
        </a:p>
        <a:p>
          <a:endParaRPr lang="en-US" sz="1100" baseline="0"/>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&lt;--Use =F.INV.RT(</a:t>
          </a:r>
          <a:r>
            <a:rPr lang="el-GR" sz="1100" b="1">
              <a:solidFill>
                <a:srgbClr val="C00000"/>
              </a:solidFill>
              <a:effectLst/>
              <a:latin typeface="+mn-lt"/>
              <a:ea typeface="+mn-ea"/>
              <a:cs typeface="+mn-cs"/>
            </a:rPr>
            <a:t>α</a:t>
          </a:r>
          <a:r>
            <a:rPr lang="en-US" sz="1100">
              <a:solidFill>
                <a:schemeClr val="dk1"/>
              </a:solidFill>
              <a:effectLst/>
              <a:latin typeface="+mn-lt"/>
              <a:ea typeface="+mn-ea"/>
              <a:cs typeface="+mn-cs"/>
            </a:rPr>
            <a:t>,df</a:t>
          </a:r>
          <a:r>
            <a:rPr lang="en-US" sz="1100" baseline="0">
              <a:solidFill>
                <a:schemeClr val="dk1"/>
              </a:solidFill>
              <a:effectLst/>
              <a:latin typeface="+mn-lt"/>
              <a:ea typeface="+mn-ea"/>
              <a:cs typeface="+mn-cs"/>
            </a:rPr>
            <a:t>Num,dfDenom</a:t>
          </a:r>
          <a:r>
            <a:rPr lang="en-US" sz="1100">
              <a:solidFill>
                <a:schemeClr val="dk1"/>
              </a:solidFill>
              <a:effectLst/>
              <a:latin typeface="+mn-lt"/>
              <a:ea typeface="+mn-ea"/>
              <a:cs typeface="+mn-cs"/>
            </a:rPr>
            <a:t>) for one-tailed</a:t>
          </a:r>
          <a:r>
            <a:rPr lang="en-US" sz="1100" baseline="0">
              <a:solidFill>
                <a:schemeClr val="dk1"/>
              </a:solidFill>
              <a:effectLst/>
              <a:latin typeface="+mn-lt"/>
              <a:ea typeface="+mn-ea"/>
              <a:cs typeface="+mn-cs"/>
            </a:rPr>
            <a:t> test.</a:t>
          </a:r>
          <a:endParaRPr lang="en-US">
            <a:effectLst/>
          </a:endParaRPr>
        </a:p>
        <a:p>
          <a:endParaRPr lang="en-US" sz="1100" baseline="0"/>
        </a:p>
        <a:p>
          <a:endParaRPr lang="en-US" sz="1100" baseline="0"/>
        </a:p>
        <a:p>
          <a:endParaRPr lang="en-US" sz="1100"/>
        </a:p>
      </xdr:txBody>
    </xdr:sp>
    <xdr:clientData/>
  </xdr:twoCellAnchor>
  <xdr:oneCellAnchor>
    <xdr:from>
      <xdr:col>6</xdr:col>
      <xdr:colOff>39370</xdr:colOff>
      <xdr:row>330</xdr:row>
      <xdr:rowOff>63500</xdr:rowOff>
    </xdr:from>
    <xdr:ext cx="2698889" cy="438150"/>
    <xdr:pic>
      <xdr:nvPicPr>
        <xdr:cNvPr id="55" name="Picture 54">
          <a:extLst>
            <a:ext uri="{FF2B5EF4-FFF2-40B4-BE49-F238E27FC236}">
              <a16:creationId xmlns:a16="http://schemas.microsoft.com/office/drawing/2014/main" id="{D80852C2-489D-4201-A386-027F3A1D6FE1}"/>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4946650" y="61061600"/>
          <a:ext cx="2698889" cy="438150"/>
        </a:xfrm>
        <a:prstGeom prst="rect">
          <a:avLst/>
        </a:prstGeom>
      </xdr:spPr>
    </xdr:pic>
    <xdr:clientData/>
  </xdr:oneCellAnchor>
  <xdr:oneCellAnchor>
    <xdr:from>
      <xdr:col>8</xdr:col>
      <xdr:colOff>64770</xdr:colOff>
      <xdr:row>139</xdr:row>
      <xdr:rowOff>83820</xdr:rowOff>
    </xdr:from>
    <xdr:ext cx="1600283" cy="707423"/>
    <xdr:pic>
      <xdr:nvPicPr>
        <xdr:cNvPr id="56" name="Picture 55">
          <a:extLst>
            <a:ext uri="{FF2B5EF4-FFF2-40B4-BE49-F238E27FC236}">
              <a16:creationId xmlns:a16="http://schemas.microsoft.com/office/drawing/2014/main" id="{AB32A031-EB56-470F-924F-78AABEB51EB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724150" y="5463540"/>
          <a:ext cx="1600283" cy="707423"/>
        </a:xfrm>
        <a:prstGeom prst="rect">
          <a:avLst/>
        </a:prstGeom>
      </xdr:spPr>
    </xdr:pic>
    <xdr:clientData/>
  </xdr:oneCellAnchor>
  <xdr:oneCellAnchor>
    <xdr:from>
      <xdr:col>7</xdr:col>
      <xdr:colOff>922020</xdr:colOff>
      <xdr:row>164</xdr:row>
      <xdr:rowOff>186690</xdr:rowOff>
    </xdr:from>
    <xdr:ext cx="65" cy="344453"/>
    <xdr:sp macro="" textlink="">
      <xdr:nvSpPr>
        <xdr:cNvPr id="59" name="TextBox 58">
          <a:extLst>
            <a:ext uri="{FF2B5EF4-FFF2-40B4-BE49-F238E27FC236}">
              <a16:creationId xmlns:a16="http://schemas.microsoft.com/office/drawing/2014/main" id="{18855AAA-FE4A-9E12-3999-6B7A1CB7E390}"/>
            </a:ext>
          </a:extLst>
        </xdr:cNvPr>
        <xdr:cNvSpPr txBox="1"/>
      </xdr:nvSpPr>
      <xdr:spPr>
        <a:xfrm>
          <a:off x="6629400" y="31093410"/>
          <a:ext cx="65"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ea typeface="Cambria Math" panose="02040503050406030204" pitchFamily="18" charset="0"/>
          </a:endParaRPr>
        </a:p>
        <a:p>
          <a:endParaRPr lang="en-IN" sz="1100"/>
        </a:p>
      </xdr:txBody>
    </xdr:sp>
    <xdr:clientData/>
  </xdr:oneCellAnchor>
  <xdr:oneCellAnchor>
    <xdr:from>
      <xdr:col>7</xdr:col>
      <xdr:colOff>922020</xdr:colOff>
      <xdr:row>195</xdr:row>
      <xdr:rowOff>186690</xdr:rowOff>
    </xdr:from>
    <xdr:ext cx="65" cy="344453"/>
    <xdr:sp macro="" textlink="">
      <xdr:nvSpPr>
        <xdr:cNvPr id="60" name="TextBox 59">
          <a:extLst>
            <a:ext uri="{FF2B5EF4-FFF2-40B4-BE49-F238E27FC236}">
              <a16:creationId xmlns:a16="http://schemas.microsoft.com/office/drawing/2014/main" id="{FFDB6707-7069-42FA-B227-6D52A8834B45}"/>
            </a:ext>
          </a:extLst>
        </xdr:cNvPr>
        <xdr:cNvSpPr txBox="1"/>
      </xdr:nvSpPr>
      <xdr:spPr>
        <a:xfrm>
          <a:off x="6629400" y="31093410"/>
          <a:ext cx="65"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ea typeface="Cambria Math" panose="02040503050406030204" pitchFamily="18" charset="0"/>
          </a:endParaRPr>
        </a:p>
        <a:p>
          <a:endParaRPr lang="en-IN" sz="1100"/>
        </a:p>
      </xdr:txBody>
    </xdr:sp>
    <xdr:clientData/>
  </xdr:oneCellAnchor>
  <xdr:oneCellAnchor>
    <xdr:from>
      <xdr:col>7</xdr:col>
      <xdr:colOff>922020</xdr:colOff>
      <xdr:row>185</xdr:row>
      <xdr:rowOff>133350</xdr:rowOff>
    </xdr:from>
    <xdr:ext cx="65" cy="172227"/>
    <xdr:sp macro="" textlink="">
      <xdr:nvSpPr>
        <xdr:cNvPr id="61" name="TextBox 60">
          <a:extLst>
            <a:ext uri="{FF2B5EF4-FFF2-40B4-BE49-F238E27FC236}">
              <a16:creationId xmlns:a16="http://schemas.microsoft.com/office/drawing/2014/main" id="{7FDDEC96-B765-D39A-A1EB-337460735536}"/>
            </a:ext>
          </a:extLst>
        </xdr:cNvPr>
        <xdr:cNvSpPr txBox="1"/>
      </xdr:nvSpPr>
      <xdr:spPr>
        <a:xfrm>
          <a:off x="6629400" y="3515487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p>
      </xdr:txBody>
    </xdr:sp>
    <xdr:clientData/>
  </xdr:oneCellAnchor>
  <xdr:oneCellAnchor>
    <xdr:from>
      <xdr:col>7</xdr:col>
      <xdr:colOff>129540</xdr:colOff>
      <xdr:row>194</xdr:row>
      <xdr:rowOff>176623</xdr:rowOff>
    </xdr:from>
    <xdr:ext cx="556499" cy="182294"/>
    <mc:AlternateContent xmlns:mc="http://schemas.openxmlformats.org/markup-compatibility/2006">
      <mc:Choice xmlns:a14="http://schemas.microsoft.com/office/drawing/2010/main" Requires="a14">
        <xdr:sp macro="" textlink="">
          <xdr:nvSpPr>
            <xdr:cNvPr id="62" name="TextBox 61">
              <a:extLst>
                <a:ext uri="{FF2B5EF4-FFF2-40B4-BE49-F238E27FC236}">
                  <a16:creationId xmlns:a16="http://schemas.microsoft.com/office/drawing/2014/main" id="{BD2FDB7B-6E07-5E9B-58B4-EC9CF160E249}"/>
                </a:ext>
              </a:extLst>
            </xdr:cNvPr>
            <xdr:cNvSpPr txBox="1"/>
          </xdr:nvSpPr>
          <xdr:spPr>
            <a:xfrm>
              <a:off x="5836920" y="36851683"/>
              <a:ext cx="556499" cy="1822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b">
              <a:spAutoFit/>
            </a:bodyPr>
            <a:lstStyle/>
            <a:p>
              <a14:m>
                <m:oMathPara xmlns:m="http://schemas.openxmlformats.org/officeDocument/2006/math">
                  <m:oMathParaPr>
                    <m:jc m:val="centerGroup"/>
                  </m:oMathParaPr>
                  <m:oMath xmlns:m="http://schemas.openxmlformats.org/officeDocument/2006/math">
                    <m:sSubSup>
                      <m:sSubSupPr>
                        <m:ctrlPr>
                          <a:rPr lang="en-IN" sz="1100" b="0" i="1">
                            <a:solidFill>
                              <a:schemeClr val="tx1"/>
                            </a:solidFill>
                            <a:effectLst/>
                            <a:latin typeface="Cambria Math" panose="02040503050406030204" pitchFamily="18" charset="0"/>
                            <a:ea typeface="+mn-ea"/>
                            <a:cs typeface="+mn-cs"/>
                          </a:rPr>
                        </m:ctrlPr>
                      </m:sSubSupPr>
                      <m:e>
                        <m:r>
                          <a:rPr lang="en-IN" sz="1100" i="1">
                            <a:solidFill>
                              <a:schemeClr val="tx1"/>
                            </a:solidFill>
                            <a:effectLst/>
                            <a:latin typeface="+mn-lt"/>
                            <a:ea typeface="+mn-ea"/>
                            <a:cs typeface="+mn-cs"/>
                          </a:rPr>
                          <m:t>𝜎</m:t>
                        </m:r>
                      </m:e>
                      <m:sub>
                        <m:r>
                          <a:rPr lang="en-IN" sz="1100" b="0" i="0">
                            <a:solidFill>
                              <a:schemeClr val="tx1"/>
                            </a:solidFill>
                            <a:effectLst/>
                            <a:latin typeface="Cambria Math" panose="02040503050406030204" pitchFamily="18" charset="0"/>
                            <a:ea typeface="+mn-ea"/>
                            <a:cs typeface="+mn-cs"/>
                          </a:rPr>
                          <m:t>1</m:t>
                        </m:r>
                      </m:sub>
                      <m:sup>
                        <m:r>
                          <a:rPr lang="en-IN" sz="1100" b="0" i="1">
                            <a:solidFill>
                              <a:schemeClr val="tx1"/>
                            </a:solidFill>
                            <a:effectLst/>
                            <a:latin typeface="Cambria Math" panose="02040503050406030204" pitchFamily="18" charset="0"/>
                            <a:ea typeface="+mn-ea"/>
                            <a:cs typeface="+mn-cs"/>
                          </a:rPr>
                          <m:t>2</m:t>
                        </m:r>
                      </m:sup>
                    </m:sSubSup>
                    <m:r>
                      <a:rPr lang="en-IN" sz="1100" b="0" i="1">
                        <a:solidFill>
                          <a:schemeClr val="tx1"/>
                        </a:solidFill>
                        <a:effectLst/>
                        <a:latin typeface="Cambria Math" panose="02040503050406030204" pitchFamily="18" charset="0"/>
                        <a:ea typeface="+mn-ea"/>
                        <a:cs typeface="+mn-cs"/>
                      </a:rPr>
                      <m:t>= </m:t>
                    </m:r>
                    <m:sSubSup>
                      <m:sSubSupPr>
                        <m:ctrlPr>
                          <a:rPr lang="en-IN" sz="1100" b="0" i="1">
                            <a:solidFill>
                              <a:schemeClr val="tx1"/>
                            </a:solidFill>
                            <a:effectLst/>
                            <a:latin typeface="+mn-lt"/>
                            <a:ea typeface="+mn-ea"/>
                            <a:cs typeface="+mn-cs"/>
                          </a:rPr>
                        </m:ctrlPr>
                      </m:sSubSupPr>
                      <m:e>
                        <m:r>
                          <a:rPr lang="en-IN" sz="1100" i="1">
                            <a:solidFill>
                              <a:schemeClr val="tx1"/>
                            </a:solidFill>
                            <a:effectLst/>
                            <a:latin typeface="+mn-lt"/>
                            <a:ea typeface="+mn-ea"/>
                            <a:cs typeface="+mn-cs"/>
                          </a:rPr>
                          <m:t>𝜎</m:t>
                        </m:r>
                      </m:e>
                      <m:sub>
                        <m:r>
                          <a:rPr lang="en-IN" sz="1100" b="0" i="0">
                            <a:solidFill>
                              <a:schemeClr val="tx1"/>
                            </a:solidFill>
                            <a:effectLst/>
                            <a:latin typeface="Cambria Math" panose="02040503050406030204" pitchFamily="18" charset="0"/>
                            <a:ea typeface="+mn-ea"/>
                            <a:cs typeface="+mn-cs"/>
                          </a:rPr>
                          <m:t>2</m:t>
                        </m:r>
                      </m:sub>
                      <m:sup>
                        <m:r>
                          <a:rPr lang="en-IN" sz="1100" b="0" i="1">
                            <a:solidFill>
                              <a:schemeClr val="tx1"/>
                            </a:solidFill>
                            <a:effectLst/>
                            <a:latin typeface="+mn-lt"/>
                            <a:ea typeface="+mn-ea"/>
                            <a:cs typeface="+mn-cs"/>
                          </a:rPr>
                          <m:t>2</m:t>
                        </m:r>
                      </m:sup>
                    </m:sSubSup>
                  </m:oMath>
                </m:oMathPara>
              </a14:m>
              <a:endParaRPr lang="en-IN" sz="1100"/>
            </a:p>
          </xdr:txBody>
        </xdr:sp>
      </mc:Choice>
      <mc:Fallback>
        <xdr:sp macro="" textlink="">
          <xdr:nvSpPr>
            <xdr:cNvPr id="62" name="TextBox 61">
              <a:extLst>
                <a:ext uri="{FF2B5EF4-FFF2-40B4-BE49-F238E27FC236}">
                  <a16:creationId xmlns:a16="http://schemas.microsoft.com/office/drawing/2014/main" id="{BD2FDB7B-6E07-5E9B-58B4-EC9CF160E249}"/>
                </a:ext>
              </a:extLst>
            </xdr:cNvPr>
            <xdr:cNvSpPr txBox="1"/>
          </xdr:nvSpPr>
          <xdr:spPr>
            <a:xfrm>
              <a:off x="5836920" y="36851683"/>
              <a:ext cx="556499" cy="1822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b">
              <a:spAutoFit/>
            </a:bodyPr>
            <a:lstStyle/>
            <a:p>
              <a:r>
                <a:rPr lang="en-IN" sz="1100" i="0">
                  <a:solidFill>
                    <a:schemeClr val="tx1"/>
                  </a:solidFill>
                  <a:effectLst/>
                  <a:latin typeface="+mn-lt"/>
                  <a:ea typeface="+mn-ea"/>
                  <a:cs typeface="+mn-cs"/>
                </a:rPr>
                <a:t>𝜎</a:t>
              </a:r>
              <a:r>
                <a:rPr lang="en-IN" sz="1100" b="0" i="0">
                  <a:solidFill>
                    <a:schemeClr val="tx1"/>
                  </a:solidFill>
                  <a:effectLst/>
                  <a:latin typeface="Cambria Math" panose="02040503050406030204" pitchFamily="18" charset="0"/>
                  <a:ea typeface="+mn-ea"/>
                  <a:cs typeface="+mn-cs"/>
                </a:rPr>
                <a:t>_1^2= </a:t>
              </a:r>
              <a:r>
                <a:rPr lang="en-IN" sz="1100" i="0">
                  <a:solidFill>
                    <a:schemeClr val="tx1"/>
                  </a:solidFill>
                  <a:effectLst/>
                  <a:latin typeface="+mn-lt"/>
                  <a:ea typeface="+mn-ea"/>
                  <a:cs typeface="+mn-cs"/>
                </a:rPr>
                <a:t>𝜎</a:t>
              </a:r>
              <a:r>
                <a:rPr lang="en-IN" sz="1100" b="0" i="0">
                  <a:solidFill>
                    <a:schemeClr val="tx1"/>
                  </a:solidFill>
                  <a:effectLst/>
                  <a:latin typeface="+mn-lt"/>
                  <a:ea typeface="+mn-ea"/>
                  <a:cs typeface="+mn-cs"/>
                </a:rPr>
                <a:t>_</a:t>
              </a:r>
              <a:r>
                <a:rPr lang="en-IN" sz="1100" b="0" i="0">
                  <a:solidFill>
                    <a:schemeClr val="tx1"/>
                  </a:solidFill>
                  <a:effectLst/>
                  <a:latin typeface="Cambria Math" panose="02040503050406030204" pitchFamily="18" charset="0"/>
                  <a:ea typeface="+mn-ea"/>
                  <a:cs typeface="+mn-cs"/>
                </a:rPr>
                <a:t>2</a:t>
              </a:r>
              <a:r>
                <a:rPr lang="en-IN" sz="1100" b="0" i="0">
                  <a:solidFill>
                    <a:schemeClr val="tx1"/>
                  </a:solidFill>
                  <a:effectLst/>
                  <a:latin typeface="+mn-lt"/>
                  <a:ea typeface="+mn-ea"/>
                  <a:cs typeface="+mn-cs"/>
                </a:rPr>
                <a:t>^2</a:t>
              </a:r>
              <a:endParaRPr lang="en-IN" sz="1100"/>
            </a:p>
          </xdr:txBody>
        </xdr:sp>
      </mc:Fallback>
    </mc:AlternateContent>
    <xdr:clientData/>
  </xdr:oneCellAnchor>
  <xdr:oneCellAnchor>
    <xdr:from>
      <xdr:col>7</xdr:col>
      <xdr:colOff>160020</xdr:colOff>
      <xdr:row>196</xdr:row>
      <xdr:rowOff>0</xdr:rowOff>
    </xdr:from>
    <xdr:ext cx="556499" cy="182294"/>
    <mc:AlternateContent xmlns:mc="http://schemas.openxmlformats.org/markup-compatibility/2006">
      <mc:Choice xmlns:a14="http://schemas.microsoft.com/office/drawing/2010/main" Requires="a14">
        <xdr:sp macro="" textlink="">
          <xdr:nvSpPr>
            <xdr:cNvPr id="63" name="TextBox 62">
              <a:extLst>
                <a:ext uri="{FF2B5EF4-FFF2-40B4-BE49-F238E27FC236}">
                  <a16:creationId xmlns:a16="http://schemas.microsoft.com/office/drawing/2014/main" id="{0129B2B4-C2BE-4033-9026-59815B075231}"/>
                </a:ext>
              </a:extLst>
            </xdr:cNvPr>
            <xdr:cNvSpPr txBox="1"/>
          </xdr:nvSpPr>
          <xdr:spPr>
            <a:xfrm>
              <a:off x="5867400" y="37056060"/>
              <a:ext cx="556499" cy="1822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b">
              <a:spAutoFit/>
            </a:bodyPr>
            <a:lstStyle/>
            <a:p>
              <a14:m>
                <m:oMathPara xmlns:m="http://schemas.openxmlformats.org/officeDocument/2006/math">
                  <m:oMathParaPr>
                    <m:jc m:val="centerGroup"/>
                  </m:oMathParaPr>
                  <m:oMath xmlns:m="http://schemas.openxmlformats.org/officeDocument/2006/math">
                    <m:sSubSup>
                      <m:sSubSupPr>
                        <m:ctrlPr>
                          <a:rPr lang="en-IN" sz="1100" b="0" i="1">
                            <a:solidFill>
                              <a:schemeClr val="tx1"/>
                            </a:solidFill>
                            <a:effectLst/>
                            <a:latin typeface="Cambria Math" panose="02040503050406030204" pitchFamily="18" charset="0"/>
                            <a:ea typeface="+mn-ea"/>
                            <a:cs typeface="+mn-cs"/>
                          </a:rPr>
                        </m:ctrlPr>
                      </m:sSubSupPr>
                      <m:e>
                        <m:r>
                          <a:rPr lang="en-IN" sz="1100" i="1">
                            <a:solidFill>
                              <a:schemeClr val="tx1"/>
                            </a:solidFill>
                            <a:effectLst/>
                            <a:latin typeface="+mn-lt"/>
                            <a:ea typeface="+mn-ea"/>
                            <a:cs typeface="+mn-cs"/>
                          </a:rPr>
                          <m:t>𝜎</m:t>
                        </m:r>
                      </m:e>
                      <m:sub>
                        <m:r>
                          <a:rPr lang="en-IN" sz="1100" b="0" i="0">
                            <a:solidFill>
                              <a:schemeClr val="tx1"/>
                            </a:solidFill>
                            <a:effectLst/>
                            <a:latin typeface="Cambria Math" panose="02040503050406030204" pitchFamily="18" charset="0"/>
                            <a:ea typeface="+mn-ea"/>
                            <a:cs typeface="+mn-cs"/>
                          </a:rPr>
                          <m:t>1</m:t>
                        </m:r>
                      </m:sub>
                      <m:sup>
                        <m:r>
                          <a:rPr lang="en-IN" sz="1100" b="0" i="1">
                            <a:solidFill>
                              <a:schemeClr val="tx1"/>
                            </a:solidFill>
                            <a:effectLst/>
                            <a:latin typeface="Cambria Math" panose="02040503050406030204" pitchFamily="18" charset="0"/>
                            <a:ea typeface="+mn-ea"/>
                            <a:cs typeface="+mn-cs"/>
                          </a:rPr>
                          <m:t>2</m:t>
                        </m:r>
                      </m:sup>
                    </m:sSubSup>
                    <m:r>
                      <a:rPr lang="en-IN" sz="1100" b="0" i="1">
                        <a:solidFill>
                          <a:schemeClr val="tx1"/>
                        </a:solidFill>
                        <a:effectLst/>
                        <a:latin typeface="Cambria Math" panose="02040503050406030204" pitchFamily="18" charset="0"/>
                        <a:ea typeface="+mn-ea"/>
                        <a:cs typeface="+mn-cs"/>
                      </a:rPr>
                      <m:t>≠ </m:t>
                    </m:r>
                    <m:sSubSup>
                      <m:sSubSupPr>
                        <m:ctrlPr>
                          <a:rPr lang="en-IN" sz="1100" b="0" i="1">
                            <a:solidFill>
                              <a:schemeClr val="tx1"/>
                            </a:solidFill>
                            <a:effectLst/>
                            <a:latin typeface="+mn-lt"/>
                            <a:ea typeface="+mn-ea"/>
                            <a:cs typeface="+mn-cs"/>
                          </a:rPr>
                        </m:ctrlPr>
                      </m:sSubSupPr>
                      <m:e>
                        <m:r>
                          <a:rPr lang="en-IN" sz="1100" i="1">
                            <a:solidFill>
                              <a:schemeClr val="tx1"/>
                            </a:solidFill>
                            <a:effectLst/>
                            <a:latin typeface="+mn-lt"/>
                            <a:ea typeface="+mn-ea"/>
                            <a:cs typeface="+mn-cs"/>
                          </a:rPr>
                          <m:t>𝜎</m:t>
                        </m:r>
                      </m:e>
                      <m:sub>
                        <m:r>
                          <a:rPr lang="en-IN" sz="1100" b="0" i="0">
                            <a:solidFill>
                              <a:schemeClr val="tx1"/>
                            </a:solidFill>
                            <a:effectLst/>
                            <a:latin typeface="Cambria Math" panose="02040503050406030204" pitchFamily="18" charset="0"/>
                            <a:ea typeface="+mn-ea"/>
                            <a:cs typeface="+mn-cs"/>
                          </a:rPr>
                          <m:t>2</m:t>
                        </m:r>
                      </m:sub>
                      <m:sup>
                        <m:r>
                          <a:rPr lang="en-IN" sz="1100" b="0" i="1">
                            <a:solidFill>
                              <a:schemeClr val="tx1"/>
                            </a:solidFill>
                            <a:effectLst/>
                            <a:latin typeface="+mn-lt"/>
                            <a:ea typeface="+mn-ea"/>
                            <a:cs typeface="+mn-cs"/>
                          </a:rPr>
                          <m:t>2</m:t>
                        </m:r>
                      </m:sup>
                    </m:sSubSup>
                  </m:oMath>
                </m:oMathPara>
              </a14:m>
              <a:endParaRPr lang="en-IN" sz="1100"/>
            </a:p>
          </xdr:txBody>
        </xdr:sp>
      </mc:Choice>
      <mc:Fallback>
        <xdr:sp macro="" textlink="">
          <xdr:nvSpPr>
            <xdr:cNvPr id="63" name="TextBox 62">
              <a:extLst>
                <a:ext uri="{FF2B5EF4-FFF2-40B4-BE49-F238E27FC236}">
                  <a16:creationId xmlns:a16="http://schemas.microsoft.com/office/drawing/2014/main" id="{0129B2B4-C2BE-4033-9026-59815B075231}"/>
                </a:ext>
              </a:extLst>
            </xdr:cNvPr>
            <xdr:cNvSpPr txBox="1"/>
          </xdr:nvSpPr>
          <xdr:spPr>
            <a:xfrm>
              <a:off x="5867400" y="37056060"/>
              <a:ext cx="556499" cy="1822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b">
              <a:spAutoFit/>
            </a:bodyPr>
            <a:lstStyle/>
            <a:p>
              <a:r>
                <a:rPr lang="en-IN" sz="1100" i="0">
                  <a:solidFill>
                    <a:schemeClr val="tx1"/>
                  </a:solidFill>
                  <a:effectLst/>
                  <a:latin typeface="+mn-lt"/>
                  <a:ea typeface="+mn-ea"/>
                  <a:cs typeface="+mn-cs"/>
                </a:rPr>
                <a:t>𝜎</a:t>
              </a:r>
              <a:r>
                <a:rPr lang="en-IN" sz="1100" b="0" i="0">
                  <a:solidFill>
                    <a:schemeClr val="tx1"/>
                  </a:solidFill>
                  <a:effectLst/>
                  <a:latin typeface="Cambria Math" panose="02040503050406030204" pitchFamily="18" charset="0"/>
                  <a:ea typeface="+mn-ea"/>
                  <a:cs typeface="+mn-cs"/>
                </a:rPr>
                <a:t>_1^2≠ </a:t>
              </a:r>
              <a:r>
                <a:rPr lang="en-IN" sz="1100" i="0">
                  <a:solidFill>
                    <a:schemeClr val="tx1"/>
                  </a:solidFill>
                  <a:effectLst/>
                  <a:latin typeface="+mn-lt"/>
                  <a:ea typeface="+mn-ea"/>
                  <a:cs typeface="+mn-cs"/>
                </a:rPr>
                <a:t>𝜎</a:t>
              </a:r>
              <a:r>
                <a:rPr lang="en-IN" sz="1100" b="0" i="0">
                  <a:solidFill>
                    <a:schemeClr val="tx1"/>
                  </a:solidFill>
                  <a:effectLst/>
                  <a:latin typeface="+mn-lt"/>
                  <a:ea typeface="+mn-ea"/>
                  <a:cs typeface="+mn-cs"/>
                </a:rPr>
                <a:t>_</a:t>
              </a:r>
              <a:r>
                <a:rPr lang="en-IN" sz="1100" b="0" i="0">
                  <a:solidFill>
                    <a:schemeClr val="tx1"/>
                  </a:solidFill>
                  <a:effectLst/>
                  <a:latin typeface="Cambria Math" panose="02040503050406030204" pitchFamily="18" charset="0"/>
                  <a:ea typeface="+mn-ea"/>
                  <a:cs typeface="+mn-cs"/>
                </a:rPr>
                <a:t>2</a:t>
              </a:r>
              <a:r>
                <a:rPr lang="en-IN" sz="1100" b="0" i="0">
                  <a:solidFill>
                    <a:schemeClr val="tx1"/>
                  </a:solidFill>
                  <a:effectLst/>
                  <a:latin typeface="+mn-lt"/>
                  <a:ea typeface="+mn-ea"/>
                  <a:cs typeface="+mn-cs"/>
                </a:rPr>
                <a:t>^2</a:t>
              </a:r>
              <a:endParaRPr lang="en-IN" sz="1100"/>
            </a:p>
          </xdr:txBody>
        </xdr:sp>
      </mc:Fallback>
    </mc:AlternateContent>
    <xdr:clientData/>
  </xdr:oneCellAnchor>
  <xdr:oneCellAnchor>
    <xdr:from>
      <xdr:col>7</xdr:col>
      <xdr:colOff>922020</xdr:colOff>
      <xdr:row>228</xdr:row>
      <xdr:rowOff>186690</xdr:rowOff>
    </xdr:from>
    <xdr:ext cx="65" cy="344453"/>
    <xdr:sp macro="" textlink="">
      <xdr:nvSpPr>
        <xdr:cNvPr id="65" name="TextBox 64">
          <a:extLst>
            <a:ext uri="{FF2B5EF4-FFF2-40B4-BE49-F238E27FC236}">
              <a16:creationId xmlns:a16="http://schemas.microsoft.com/office/drawing/2014/main" id="{2B866E3A-3FB9-4C8A-8668-846D74D51E13}"/>
            </a:ext>
          </a:extLst>
        </xdr:cNvPr>
        <xdr:cNvSpPr txBox="1"/>
      </xdr:nvSpPr>
      <xdr:spPr>
        <a:xfrm>
          <a:off x="6629400" y="37067490"/>
          <a:ext cx="65"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ea typeface="Cambria Math" panose="02040503050406030204" pitchFamily="18" charset="0"/>
          </a:endParaRPr>
        </a:p>
        <a:p>
          <a:endParaRPr lang="en-IN" sz="1100"/>
        </a:p>
      </xdr:txBody>
    </xdr:sp>
    <xdr:clientData/>
  </xdr:oneCellAnchor>
  <xdr:oneCellAnchor>
    <xdr:from>
      <xdr:col>7</xdr:col>
      <xdr:colOff>129540</xdr:colOff>
      <xdr:row>227</xdr:row>
      <xdr:rowOff>176623</xdr:rowOff>
    </xdr:from>
    <xdr:ext cx="556499" cy="182294"/>
    <mc:AlternateContent xmlns:mc="http://schemas.openxmlformats.org/markup-compatibility/2006">
      <mc:Choice xmlns:a14="http://schemas.microsoft.com/office/drawing/2010/main" Requires="a14">
        <xdr:sp macro="" textlink="">
          <xdr:nvSpPr>
            <xdr:cNvPr id="66" name="TextBox 65">
              <a:extLst>
                <a:ext uri="{FF2B5EF4-FFF2-40B4-BE49-F238E27FC236}">
                  <a16:creationId xmlns:a16="http://schemas.microsoft.com/office/drawing/2014/main" id="{BF4E1BD0-0EA7-4857-9433-37CAB3481241}"/>
                </a:ext>
              </a:extLst>
            </xdr:cNvPr>
            <xdr:cNvSpPr txBox="1"/>
          </xdr:nvSpPr>
          <xdr:spPr>
            <a:xfrm>
              <a:off x="5836920" y="36874543"/>
              <a:ext cx="556499" cy="1822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b">
              <a:spAutoFit/>
            </a:bodyPr>
            <a:lstStyle/>
            <a:p>
              <a14:m>
                <m:oMathPara xmlns:m="http://schemas.openxmlformats.org/officeDocument/2006/math">
                  <m:oMathParaPr>
                    <m:jc m:val="centerGroup"/>
                  </m:oMathParaPr>
                  <m:oMath xmlns:m="http://schemas.openxmlformats.org/officeDocument/2006/math">
                    <m:sSubSup>
                      <m:sSubSupPr>
                        <m:ctrlPr>
                          <a:rPr lang="en-IN" sz="1100" b="0" i="1">
                            <a:solidFill>
                              <a:schemeClr val="tx1"/>
                            </a:solidFill>
                            <a:effectLst/>
                            <a:latin typeface="Cambria Math" panose="02040503050406030204" pitchFamily="18" charset="0"/>
                            <a:ea typeface="+mn-ea"/>
                            <a:cs typeface="+mn-cs"/>
                          </a:rPr>
                        </m:ctrlPr>
                      </m:sSubSupPr>
                      <m:e>
                        <m:r>
                          <a:rPr lang="en-IN" sz="1100" i="1">
                            <a:solidFill>
                              <a:schemeClr val="tx1"/>
                            </a:solidFill>
                            <a:effectLst/>
                            <a:latin typeface="+mn-lt"/>
                            <a:ea typeface="+mn-ea"/>
                            <a:cs typeface="+mn-cs"/>
                          </a:rPr>
                          <m:t>𝜎</m:t>
                        </m:r>
                      </m:e>
                      <m:sub>
                        <m:r>
                          <a:rPr lang="en-IN" sz="1100" b="0" i="0">
                            <a:solidFill>
                              <a:schemeClr val="tx1"/>
                            </a:solidFill>
                            <a:effectLst/>
                            <a:latin typeface="Cambria Math" panose="02040503050406030204" pitchFamily="18" charset="0"/>
                            <a:ea typeface="+mn-ea"/>
                            <a:cs typeface="+mn-cs"/>
                          </a:rPr>
                          <m:t>1</m:t>
                        </m:r>
                      </m:sub>
                      <m:sup>
                        <m:r>
                          <a:rPr lang="en-IN" sz="1100" b="0" i="1">
                            <a:solidFill>
                              <a:schemeClr val="tx1"/>
                            </a:solidFill>
                            <a:effectLst/>
                            <a:latin typeface="Cambria Math" panose="02040503050406030204" pitchFamily="18" charset="0"/>
                            <a:ea typeface="+mn-ea"/>
                            <a:cs typeface="+mn-cs"/>
                          </a:rPr>
                          <m:t>2</m:t>
                        </m:r>
                      </m:sup>
                    </m:sSubSup>
                    <m:r>
                      <a:rPr lang="en-IN" sz="1100" b="0" i="1">
                        <a:solidFill>
                          <a:schemeClr val="tx1"/>
                        </a:solidFill>
                        <a:effectLst/>
                        <a:latin typeface="Cambria Math" panose="02040503050406030204" pitchFamily="18" charset="0"/>
                        <a:ea typeface="+mn-ea"/>
                        <a:cs typeface="+mn-cs"/>
                      </a:rPr>
                      <m:t>= </m:t>
                    </m:r>
                    <m:sSubSup>
                      <m:sSubSupPr>
                        <m:ctrlPr>
                          <a:rPr lang="en-IN" sz="1100" b="0" i="1">
                            <a:solidFill>
                              <a:schemeClr val="tx1"/>
                            </a:solidFill>
                            <a:effectLst/>
                            <a:latin typeface="+mn-lt"/>
                            <a:ea typeface="+mn-ea"/>
                            <a:cs typeface="+mn-cs"/>
                          </a:rPr>
                        </m:ctrlPr>
                      </m:sSubSupPr>
                      <m:e>
                        <m:r>
                          <a:rPr lang="en-IN" sz="1100" i="1">
                            <a:solidFill>
                              <a:schemeClr val="tx1"/>
                            </a:solidFill>
                            <a:effectLst/>
                            <a:latin typeface="+mn-lt"/>
                            <a:ea typeface="+mn-ea"/>
                            <a:cs typeface="+mn-cs"/>
                          </a:rPr>
                          <m:t>𝜎</m:t>
                        </m:r>
                      </m:e>
                      <m:sub>
                        <m:r>
                          <a:rPr lang="en-IN" sz="1100" b="0" i="0">
                            <a:solidFill>
                              <a:schemeClr val="tx1"/>
                            </a:solidFill>
                            <a:effectLst/>
                            <a:latin typeface="Cambria Math" panose="02040503050406030204" pitchFamily="18" charset="0"/>
                            <a:ea typeface="+mn-ea"/>
                            <a:cs typeface="+mn-cs"/>
                          </a:rPr>
                          <m:t>2</m:t>
                        </m:r>
                      </m:sub>
                      <m:sup>
                        <m:r>
                          <a:rPr lang="en-IN" sz="1100" b="0" i="1">
                            <a:solidFill>
                              <a:schemeClr val="tx1"/>
                            </a:solidFill>
                            <a:effectLst/>
                            <a:latin typeface="+mn-lt"/>
                            <a:ea typeface="+mn-ea"/>
                            <a:cs typeface="+mn-cs"/>
                          </a:rPr>
                          <m:t>2</m:t>
                        </m:r>
                      </m:sup>
                    </m:sSubSup>
                  </m:oMath>
                </m:oMathPara>
              </a14:m>
              <a:endParaRPr lang="en-IN" sz="1100"/>
            </a:p>
          </xdr:txBody>
        </xdr:sp>
      </mc:Choice>
      <mc:Fallback>
        <xdr:sp macro="" textlink="">
          <xdr:nvSpPr>
            <xdr:cNvPr id="66" name="TextBox 65">
              <a:extLst>
                <a:ext uri="{FF2B5EF4-FFF2-40B4-BE49-F238E27FC236}">
                  <a16:creationId xmlns:a16="http://schemas.microsoft.com/office/drawing/2014/main" id="{BF4E1BD0-0EA7-4857-9433-37CAB3481241}"/>
                </a:ext>
              </a:extLst>
            </xdr:cNvPr>
            <xdr:cNvSpPr txBox="1"/>
          </xdr:nvSpPr>
          <xdr:spPr>
            <a:xfrm>
              <a:off x="5836920" y="36874543"/>
              <a:ext cx="556499" cy="1822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b">
              <a:spAutoFit/>
            </a:bodyPr>
            <a:lstStyle/>
            <a:p>
              <a:r>
                <a:rPr lang="en-IN" sz="1100" i="0">
                  <a:solidFill>
                    <a:schemeClr val="tx1"/>
                  </a:solidFill>
                  <a:effectLst/>
                  <a:latin typeface="+mn-lt"/>
                  <a:ea typeface="+mn-ea"/>
                  <a:cs typeface="+mn-cs"/>
                </a:rPr>
                <a:t>𝜎</a:t>
              </a:r>
              <a:r>
                <a:rPr lang="en-IN" sz="1100" b="0" i="0">
                  <a:solidFill>
                    <a:schemeClr val="tx1"/>
                  </a:solidFill>
                  <a:effectLst/>
                  <a:latin typeface="Cambria Math" panose="02040503050406030204" pitchFamily="18" charset="0"/>
                  <a:ea typeface="+mn-ea"/>
                  <a:cs typeface="+mn-cs"/>
                </a:rPr>
                <a:t>_1^2= </a:t>
              </a:r>
              <a:r>
                <a:rPr lang="en-IN" sz="1100" i="0">
                  <a:solidFill>
                    <a:schemeClr val="tx1"/>
                  </a:solidFill>
                  <a:effectLst/>
                  <a:latin typeface="+mn-lt"/>
                  <a:ea typeface="+mn-ea"/>
                  <a:cs typeface="+mn-cs"/>
                </a:rPr>
                <a:t>𝜎</a:t>
              </a:r>
              <a:r>
                <a:rPr lang="en-IN" sz="1100" b="0" i="0">
                  <a:solidFill>
                    <a:schemeClr val="tx1"/>
                  </a:solidFill>
                  <a:effectLst/>
                  <a:latin typeface="+mn-lt"/>
                  <a:ea typeface="+mn-ea"/>
                  <a:cs typeface="+mn-cs"/>
                </a:rPr>
                <a:t>_</a:t>
              </a:r>
              <a:r>
                <a:rPr lang="en-IN" sz="1100" b="0" i="0">
                  <a:solidFill>
                    <a:schemeClr val="tx1"/>
                  </a:solidFill>
                  <a:effectLst/>
                  <a:latin typeface="Cambria Math" panose="02040503050406030204" pitchFamily="18" charset="0"/>
                  <a:ea typeface="+mn-ea"/>
                  <a:cs typeface="+mn-cs"/>
                </a:rPr>
                <a:t>2</a:t>
              </a:r>
              <a:r>
                <a:rPr lang="en-IN" sz="1100" b="0" i="0">
                  <a:solidFill>
                    <a:schemeClr val="tx1"/>
                  </a:solidFill>
                  <a:effectLst/>
                  <a:latin typeface="+mn-lt"/>
                  <a:ea typeface="+mn-ea"/>
                  <a:cs typeface="+mn-cs"/>
                </a:rPr>
                <a:t>^2</a:t>
              </a:r>
              <a:endParaRPr lang="en-IN" sz="1100"/>
            </a:p>
          </xdr:txBody>
        </xdr:sp>
      </mc:Fallback>
    </mc:AlternateContent>
    <xdr:clientData/>
  </xdr:oneCellAnchor>
  <xdr:oneCellAnchor>
    <xdr:from>
      <xdr:col>7</xdr:col>
      <xdr:colOff>160020</xdr:colOff>
      <xdr:row>229</xdr:row>
      <xdr:rowOff>0</xdr:rowOff>
    </xdr:from>
    <xdr:ext cx="556499" cy="182294"/>
    <mc:AlternateContent xmlns:mc="http://schemas.openxmlformats.org/markup-compatibility/2006">
      <mc:Choice xmlns:a14="http://schemas.microsoft.com/office/drawing/2010/main" Requires="a14">
        <xdr:sp macro="" textlink="">
          <xdr:nvSpPr>
            <xdr:cNvPr id="67" name="TextBox 66">
              <a:extLst>
                <a:ext uri="{FF2B5EF4-FFF2-40B4-BE49-F238E27FC236}">
                  <a16:creationId xmlns:a16="http://schemas.microsoft.com/office/drawing/2014/main" id="{33D356C4-F409-425F-8FFF-B58F23BE5717}"/>
                </a:ext>
              </a:extLst>
            </xdr:cNvPr>
            <xdr:cNvSpPr txBox="1"/>
          </xdr:nvSpPr>
          <xdr:spPr>
            <a:xfrm>
              <a:off x="5867400" y="37078920"/>
              <a:ext cx="556499" cy="1822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b">
              <a:spAutoFit/>
            </a:bodyPr>
            <a:lstStyle/>
            <a:p>
              <a14:m>
                <m:oMathPara xmlns:m="http://schemas.openxmlformats.org/officeDocument/2006/math">
                  <m:oMathParaPr>
                    <m:jc m:val="centerGroup"/>
                  </m:oMathParaPr>
                  <m:oMath xmlns:m="http://schemas.openxmlformats.org/officeDocument/2006/math">
                    <m:sSubSup>
                      <m:sSubSupPr>
                        <m:ctrlPr>
                          <a:rPr lang="en-IN" sz="1100" b="0" i="1">
                            <a:solidFill>
                              <a:schemeClr val="tx1"/>
                            </a:solidFill>
                            <a:effectLst/>
                            <a:latin typeface="Cambria Math" panose="02040503050406030204" pitchFamily="18" charset="0"/>
                            <a:ea typeface="+mn-ea"/>
                            <a:cs typeface="+mn-cs"/>
                          </a:rPr>
                        </m:ctrlPr>
                      </m:sSubSupPr>
                      <m:e>
                        <m:r>
                          <a:rPr lang="en-IN" sz="1100" i="1">
                            <a:solidFill>
                              <a:schemeClr val="tx1"/>
                            </a:solidFill>
                            <a:effectLst/>
                            <a:latin typeface="+mn-lt"/>
                            <a:ea typeface="+mn-ea"/>
                            <a:cs typeface="+mn-cs"/>
                          </a:rPr>
                          <m:t>𝜎</m:t>
                        </m:r>
                      </m:e>
                      <m:sub>
                        <m:r>
                          <a:rPr lang="en-IN" sz="1100" b="0" i="0">
                            <a:solidFill>
                              <a:schemeClr val="tx1"/>
                            </a:solidFill>
                            <a:effectLst/>
                            <a:latin typeface="Cambria Math" panose="02040503050406030204" pitchFamily="18" charset="0"/>
                            <a:ea typeface="+mn-ea"/>
                            <a:cs typeface="+mn-cs"/>
                          </a:rPr>
                          <m:t>1</m:t>
                        </m:r>
                      </m:sub>
                      <m:sup>
                        <m:r>
                          <a:rPr lang="en-IN" sz="1100" b="0" i="1">
                            <a:solidFill>
                              <a:schemeClr val="tx1"/>
                            </a:solidFill>
                            <a:effectLst/>
                            <a:latin typeface="Cambria Math" panose="02040503050406030204" pitchFamily="18" charset="0"/>
                            <a:ea typeface="+mn-ea"/>
                            <a:cs typeface="+mn-cs"/>
                          </a:rPr>
                          <m:t>2</m:t>
                        </m:r>
                      </m:sup>
                    </m:sSubSup>
                    <m:r>
                      <a:rPr lang="en-IN" sz="1100" b="0" i="1">
                        <a:solidFill>
                          <a:schemeClr val="tx1"/>
                        </a:solidFill>
                        <a:effectLst/>
                        <a:latin typeface="Cambria Math" panose="02040503050406030204" pitchFamily="18" charset="0"/>
                        <a:ea typeface="+mn-ea"/>
                        <a:cs typeface="+mn-cs"/>
                      </a:rPr>
                      <m:t>≠ </m:t>
                    </m:r>
                    <m:sSubSup>
                      <m:sSubSupPr>
                        <m:ctrlPr>
                          <a:rPr lang="en-IN" sz="1100" b="0" i="1">
                            <a:solidFill>
                              <a:schemeClr val="tx1"/>
                            </a:solidFill>
                            <a:effectLst/>
                            <a:latin typeface="+mn-lt"/>
                            <a:ea typeface="+mn-ea"/>
                            <a:cs typeface="+mn-cs"/>
                          </a:rPr>
                        </m:ctrlPr>
                      </m:sSubSupPr>
                      <m:e>
                        <m:r>
                          <a:rPr lang="en-IN" sz="1100" i="1">
                            <a:solidFill>
                              <a:schemeClr val="tx1"/>
                            </a:solidFill>
                            <a:effectLst/>
                            <a:latin typeface="+mn-lt"/>
                            <a:ea typeface="+mn-ea"/>
                            <a:cs typeface="+mn-cs"/>
                          </a:rPr>
                          <m:t>𝜎</m:t>
                        </m:r>
                      </m:e>
                      <m:sub>
                        <m:r>
                          <a:rPr lang="en-IN" sz="1100" b="0" i="0">
                            <a:solidFill>
                              <a:schemeClr val="tx1"/>
                            </a:solidFill>
                            <a:effectLst/>
                            <a:latin typeface="Cambria Math" panose="02040503050406030204" pitchFamily="18" charset="0"/>
                            <a:ea typeface="+mn-ea"/>
                            <a:cs typeface="+mn-cs"/>
                          </a:rPr>
                          <m:t>2</m:t>
                        </m:r>
                      </m:sub>
                      <m:sup>
                        <m:r>
                          <a:rPr lang="en-IN" sz="1100" b="0" i="1">
                            <a:solidFill>
                              <a:schemeClr val="tx1"/>
                            </a:solidFill>
                            <a:effectLst/>
                            <a:latin typeface="+mn-lt"/>
                            <a:ea typeface="+mn-ea"/>
                            <a:cs typeface="+mn-cs"/>
                          </a:rPr>
                          <m:t>2</m:t>
                        </m:r>
                      </m:sup>
                    </m:sSubSup>
                  </m:oMath>
                </m:oMathPara>
              </a14:m>
              <a:endParaRPr lang="en-IN" sz="1100"/>
            </a:p>
          </xdr:txBody>
        </xdr:sp>
      </mc:Choice>
      <mc:Fallback>
        <xdr:sp macro="" textlink="">
          <xdr:nvSpPr>
            <xdr:cNvPr id="67" name="TextBox 66">
              <a:extLst>
                <a:ext uri="{FF2B5EF4-FFF2-40B4-BE49-F238E27FC236}">
                  <a16:creationId xmlns:a16="http://schemas.microsoft.com/office/drawing/2014/main" id="{33D356C4-F409-425F-8FFF-B58F23BE5717}"/>
                </a:ext>
              </a:extLst>
            </xdr:cNvPr>
            <xdr:cNvSpPr txBox="1"/>
          </xdr:nvSpPr>
          <xdr:spPr>
            <a:xfrm>
              <a:off x="5867400" y="37078920"/>
              <a:ext cx="556499" cy="1822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b">
              <a:spAutoFit/>
            </a:bodyPr>
            <a:lstStyle/>
            <a:p>
              <a:r>
                <a:rPr lang="en-IN" sz="1100" i="0">
                  <a:solidFill>
                    <a:schemeClr val="tx1"/>
                  </a:solidFill>
                  <a:effectLst/>
                  <a:latin typeface="+mn-lt"/>
                  <a:ea typeface="+mn-ea"/>
                  <a:cs typeface="+mn-cs"/>
                </a:rPr>
                <a:t>𝜎</a:t>
              </a:r>
              <a:r>
                <a:rPr lang="en-IN" sz="1100" b="0" i="0">
                  <a:solidFill>
                    <a:schemeClr val="tx1"/>
                  </a:solidFill>
                  <a:effectLst/>
                  <a:latin typeface="Cambria Math" panose="02040503050406030204" pitchFamily="18" charset="0"/>
                  <a:ea typeface="+mn-ea"/>
                  <a:cs typeface="+mn-cs"/>
                </a:rPr>
                <a:t>_1^2≠ </a:t>
              </a:r>
              <a:r>
                <a:rPr lang="en-IN" sz="1100" i="0">
                  <a:solidFill>
                    <a:schemeClr val="tx1"/>
                  </a:solidFill>
                  <a:effectLst/>
                  <a:latin typeface="+mn-lt"/>
                  <a:ea typeface="+mn-ea"/>
                  <a:cs typeface="+mn-cs"/>
                </a:rPr>
                <a:t>𝜎</a:t>
              </a:r>
              <a:r>
                <a:rPr lang="en-IN" sz="1100" b="0" i="0">
                  <a:solidFill>
                    <a:schemeClr val="tx1"/>
                  </a:solidFill>
                  <a:effectLst/>
                  <a:latin typeface="+mn-lt"/>
                  <a:ea typeface="+mn-ea"/>
                  <a:cs typeface="+mn-cs"/>
                </a:rPr>
                <a:t>_</a:t>
              </a:r>
              <a:r>
                <a:rPr lang="en-IN" sz="1100" b="0" i="0">
                  <a:solidFill>
                    <a:schemeClr val="tx1"/>
                  </a:solidFill>
                  <a:effectLst/>
                  <a:latin typeface="Cambria Math" panose="02040503050406030204" pitchFamily="18" charset="0"/>
                  <a:ea typeface="+mn-ea"/>
                  <a:cs typeface="+mn-cs"/>
                </a:rPr>
                <a:t>2</a:t>
              </a:r>
              <a:r>
                <a:rPr lang="en-IN" sz="1100" b="0" i="0">
                  <a:solidFill>
                    <a:schemeClr val="tx1"/>
                  </a:solidFill>
                  <a:effectLst/>
                  <a:latin typeface="+mn-lt"/>
                  <a:ea typeface="+mn-ea"/>
                  <a:cs typeface="+mn-cs"/>
                </a:rPr>
                <a:t>^2</a:t>
              </a:r>
              <a:endParaRPr lang="en-IN" sz="1100"/>
            </a:p>
          </xdr:txBody>
        </xdr:sp>
      </mc:Fallback>
    </mc:AlternateContent>
    <xdr:clientData/>
  </xdr:oneCellAnchor>
  <xdr:oneCellAnchor>
    <xdr:from>
      <xdr:col>7</xdr:col>
      <xdr:colOff>922020</xdr:colOff>
      <xdr:row>260</xdr:row>
      <xdr:rowOff>186690</xdr:rowOff>
    </xdr:from>
    <xdr:ext cx="65" cy="344453"/>
    <xdr:sp macro="" textlink="">
      <xdr:nvSpPr>
        <xdr:cNvPr id="68" name="TextBox 67">
          <a:extLst>
            <a:ext uri="{FF2B5EF4-FFF2-40B4-BE49-F238E27FC236}">
              <a16:creationId xmlns:a16="http://schemas.microsoft.com/office/drawing/2014/main" id="{E0C7269F-2E45-4C90-8CB7-4D089F488F32}"/>
            </a:ext>
          </a:extLst>
        </xdr:cNvPr>
        <xdr:cNvSpPr txBox="1"/>
      </xdr:nvSpPr>
      <xdr:spPr>
        <a:xfrm>
          <a:off x="6633391" y="30840861"/>
          <a:ext cx="65"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ea typeface="Cambria Math" panose="02040503050406030204" pitchFamily="18" charset="0"/>
          </a:endParaRPr>
        </a:p>
        <a:p>
          <a:endParaRPr lang="en-IN" sz="1100"/>
        </a:p>
      </xdr:txBody>
    </xdr:sp>
    <xdr:clientData/>
  </xdr:oneCellAnchor>
  <xdr:oneCellAnchor>
    <xdr:from>
      <xdr:col>7</xdr:col>
      <xdr:colOff>922020</xdr:colOff>
      <xdr:row>281</xdr:row>
      <xdr:rowOff>133350</xdr:rowOff>
    </xdr:from>
    <xdr:ext cx="65" cy="172227"/>
    <xdr:sp macro="" textlink="">
      <xdr:nvSpPr>
        <xdr:cNvPr id="69" name="TextBox 68">
          <a:extLst>
            <a:ext uri="{FF2B5EF4-FFF2-40B4-BE49-F238E27FC236}">
              <a16:creationId xmlns:a16="http://schemas.microsoft.com/office/drawing/2014/main" id="{FD490A97-B652-448F-95CB-161647C1930E}"/>
            </a:ext>
          </a:extLst>
        </xdr:cNvPr>
        <xdr:cNvSpPr txBox="1"/>
      </xdr:nvSpPr>
      <xdr:spPr>
        <a:xfrm>
          <a:off x="6633391" y="34866036"/>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p>
      </xdr:txBody>
    </xdr:sp>
    <xdr:clientData/>
  </xdr:oneCellAnchor>
  <xdr:twoCellAnchor>
    <xdr:from>
      <xdr:col>11</xdr:col>
      <xdr:colOff>602344</xdr:colOff>
      <xdr:row>261</xdr:row>
      <xdr:rowOff>65315</xdr:rowOff>
    </xdr:from>
    <xdr:to>
      <xdr:col>17</xdr:col>
      <xdr:colOff>478972</xdr:colOff>
      <xdr:row>273</xdr:row>
      <xdr:rowOff>79829</xdr:rowOff>
    </xdr:to>
    <mc:AlternateContent xmlns:mc="http://schemas.openxmlformats.org/markup-compatibility/2006">
      <mc:Choice xmlns:cx1="http://schemas.microsoft.com/office/drawing/2015/9/8/chartex" Requires="cx1">
        <xdr:graphicFrame macro="">
          <xdr:nvGraphicFramePr>
            <xdr:cNvPr id="70" name="Chart 69">
              <a:extLst>
                <a:ext uri="{FF2B5EF4-FFF2-40B4-BE49-F238E27FC236}">
                  <a16:creationId xmlns:a16="http://schemas.microsoft.com/office/drawing/2014/main" id="{F2FC0776-8F56-4E9E-B191-6FB197315EF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2"/>
            </a:graphicData>
          </a:graphic>
        </xdr:graphicFrame>
      </mc:Choice>
      <mc:Fallback>
        <xdr:sp macro="" textlink="">
          <xdr:nvSpPr>
            <xdr:cNvPr id="0" name=""/>
            <xdr:cNvSpPr>
              <a:spLocks noTextEdit="1"/>
            </xdr:cNvSpPr>
          </xdr:nvSpPr>
          <xdr:spPr>
            <a:xfrm>
              <a:off x="9775373" y="49217944"/>
              <a:ext cx="3664856" cy="260531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8</xdr:col>
      <xdr:colOff>119743</xdr:colOff>
      <xdr:row>304</xdr:row>
      <xdr:rowOff>58056</xdr:rowOff>
    </xdr:from>
    <xdr:ext cx="65" cy="172227"/>
    <xdr:sp macro="" textlink="">
      <xdr:nvSpPr>
        <xdr:cNvPr id="71" name="TextBox 70">
          <a:extLst>
            <a:ext uri="{FF2B5EF4-FFF2-40B4-BE49-F238E27FC236}">
              <a16:creationId xmlns:a16="http://schemas.microsoft.com/office/drawing/2014/main" id="{6405F3ED-C54B-14D1-FF8F-5C98EFC16F18}"/>
            </a:ext>
          </a:extLst>
        </xdr:cNvPr>
        <xdr:cNvSpPr txBox="1"/>
      </xdr:nvSpPr>
      <xdr:spPr>
        <a:xfrm>
          <a:off x="6890657" y="57287885"/>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p>
      </xdr:txBody>
    </xdr:sp>
    <xdr:clientData/>
  </xdr:oneCellAnchor>
  <xdr:oneCellAnchor>
    <xdr:from>
      <xdr:col>23</xdr:col>
      <xdr:colOff>922020</xdr:colOff>
      <xdr:row>259</xdr:row>
      <xdr:rowOff>186690</xdr:rowOff>
    </xdr:from>
    <xdr:ext cx="65" cy="344453"/>
    <xdr:sp macro="" textlink="">
      <xdr:nvSpPr>
        <xdr:cNvPr id="72" name="TextBox 71">
          <a:extLst>
            <a:ext uri="{FF2B5EF4-FFF2-40B4-BE49-F238E27FC236}">
              <a16:creationId xmlns:a16="http://schemas.microsoft.com/office/drawing/2014/main" id="{240AE588-FD35-4761-BCF3-5DB5AACD0C59}"/>
            </a:ext>
          </a:extLst>
        </xdr:cNvPr>
        <xdr:cNvSpPr txBox="1"/>
      </xdr:nvSpPr>
      <xdr:spPr>
        <a:xfrm>
          <a:off x="6633391" y="43025604"/>
          <a:ext cx="65"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ea typeface="Cambria Math" panose="02040503050406030204" pitchFamily="18" charset="0"/>
          </a:endParaRPr>
        </a:p>
        <a:p>
          <a:endParaRPr lang="en-IN" sz="1100"/>
        </a:p>
      </xdr:txBody>
    </xdr:sp>
    <xdr:clientData/>
  </xdr:oneCellAnchor>
  <xdr:oneCellAnchor>
    <xdr:from>
      <xdr:col>23</xdr:col>
      <xdr:colOff>922020</xdr:colOff>
      <xdr:row>259</xdr:row>
      <xdr:rowOff>186690</xdr:rowOff>
    </xdr:from>
    <xdr:ext cx="65" cy="344453"/>
    <xdr:sp macro="" textlink="">
      <xdr:nvSpPr>
        <xdr:cNvPr id="75" name="TextBox 74">
          <a:extLst>
            <a:ext uri="{FF2B5EF4-FFF2-40B4-BE49-F238E27FC236}">
              <a16:creationId xmlns:a16="http://schemas.microsoft.com/office/drawing/2014/main" id="{41E7D4E1-0F21-49A6-B388-7AA4712F14FB}"/>
            </a:ext>
          </a:extLst>
        </xdr:cNvPr>
        <xdr:cNvSpPr txBox="1"/>
      </xdr:nvSpPr>
      <xdr:spPr>
        <a:xfrm>
          <a:off x="6633391" y="49143376"/>
          <a:ext cx="65" cy="344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IN" sz="1100">
            <a:ea typeface="Cambria Math" panose="02040503050406030204" pitchFamily="18" charset="0"/>
          </a:endParaRPr>
        </a:p>
        <a:p>
          <a:endParaRPr lang="en-IN" sz="1100"/>
        </a:p>
      </xdr:txBody>
    </xdr:sp>
    <xdr:clientData/>
  </xdr:one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4853.423252083332" createdVersion="8" refreshedVersion="8" minRefreshableVersion="3" recordCount="30" xr:uid="{3AEBA77A-0EF7-4DEF-AB96-D547362823C9}">
  <cacheSource type="worksheet">
    <worksheetSource ref="B1:C31" sheet="International Market 10.14"/>
  </cacheSource>
  <cacheFields count="2">
    <cacheField name="Level of Development" numFmtId="0">
      <sharedItems count="2">
        <s v="Emerging"/>
        <s v="Developed"/>
      </sharedItems>
    </cacheField>
    <cacheField name="Time Required to Start a Business (days)" numFmtId="165">
      <sharedItems containsSemiMixedTypes="0" containsString="0" containsNumber="1" minValue="1.5" maxValue="79.5" count="28">
        <n v="25"/>
        <n v="2.5"/>
        <n v="21"/>
        <n v="79.5"/>
        <n v="1.5"/>
        <n v="5.5"/>
        <n v="28.9"/>
        <n v="3"/>
        <n v="6"/>
        <n v="14"/>
        <n v="3.5"/>
        <n v="10.5"/>
        <n v="7"/>
        <n v="26"/>
        <n v="6.5"/>
        <n v="11.2"/>
        <n v="4"/>
        <n v="18"/>
        <n v="8.4"/>
        <n v="37"/>
        <n v="12"/>
        <n v="9.8000000000000007"/>
        <n v="43"/>
        <n v="13"/>
        <n v="10"/>
        <n v="25.5"/>
        <n v="4.5"/>
        <n v="5.5999999046325684"/>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
  <r>
    <x v="0"/>
    <x v="0"/>
  </r>
  <r>
    <x v="1"/>
    <x v="1"/>
  </r>
  <r>
    <x v="1"/>
    <x v="2"/>
  </r>
  <r>
    <x v="0"/>
    <x v="3"/>
  </r>
  <r>
    <x v="1"/>
    <x v="4"/>
  </r>
  <r>
    <x v="0"/>
    <x v="5"/>
  </r>
  <r>
    <x v="0"/>
    <x v="6"/>
  </r>
  <r>
    <x v="1"/>
    <x v="7"/>
  </r>
  <r>
    <x v="0"/>
    <x v="8"/>
  </r>
  <r>
    <x v="1"/>
    <x v="9"/>
  </r>
  <r>
    <x v="1"/>
    <x v="10"/>
  </r>
  <r>
    <x v="1"/>
    <x v="11"/>
  </r>
  <r>
    <x v="0"/>
    <x v="12"/>
  </r>
  <r>
    <x v="0"/>
    <x v="13"/>
  </r>
  <r>
    <x v="1"/>
    <x v="14"/>
  </r>
  <r>
    <x v="1"/>
    <x v="15"/>
  </r>
  <r>
    <x v="0"/>
    <x v="16"/>
  </r>
  <r>
    <x v="0"/>
    <x v="17"/>
  </r>
  <r>
    <x v="0"/>
    <x v="18"/>
  </r>
  <r>
    <x v="0"/>
    <x v="19"/>
  </r>
  <r>
    <x v="0"/>
    <x v="20"/>
  </r>
  <r>
    <x v="0"/>
    <x v="21"/>
  </r>
  <r>
    <x v="1"/>
    <x v="1"/>
  </r>
  <r>
    <x v="0"/>
    <x v="22"/>
  </r>
  <r>
    <x v="1"/>
    <x v="23"/>
  </r>
  <r>
    <x v="1"/>
    <x v="12"/>
  </r>
  <r>
    <x v="1"/>
    <x v="24"/>
  </r>
  <r>
    <x v="0"/>
    <x v="25"/>
  </r>
  <r>
    <x v="1"/>
    <x v="26"/>
  </r>
  <r>
    <x v="1"/>
    <x v="2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F13AD7-A27B-4BF7-9670-9165EF69E3F6}" name="PivotTable5" cacheId="1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2:G34" firstHeaderRow="1" firstDataRow="1" firstDataCol="1"/>
  <pivotFields count="2">
    <pivotField axis="axisRow" showAll="0">
      <items count="3">
        <item x="1"/>
        <item x="0"/>
        <item t="default"/>
      </items>
    </pivotField>
    <pivotField axis="axisRow" numFmtId="165" showAll="0">
      <items count="29">
        <item x="4"/>
        <item x="1"/>
        <item x="7"/>
        <item x="10"/>
        <item x="16"/>
        <item x="26"/>
        <item x="5"/>
        <item x="27"/>
        <item x="8"/>
        <item x="14"/>
        <item x="12"/>
        <item x="18"/>
        <item x="21"/>
        <item x="24"/>
        <item x="11"/>
        <item x="15"/>
        <item x="20"/>
        <item x="23"/>
        <item x="9"/>
        <item x="17"/>
        <item x="2"/>
        <item x="0"/>
        <item x="25"/>
        <item x="13"/>
        <item x="6"/>
        <item x="19"/>
        <item x="22"/>
        <item x="3"/>
        <item t="default"/>
      </items>
    </pivotField>
  </pivotFields>
  <rowFields count="2">
    <field x="0"/>
    <field x="1"/>
  </rowFields>
  <rowItems count="32">
    <i>
      <x/>
    </i>
    <i r="1">
      <x/>
    </i>
    <i r="1">
      <x v="1"/>
    </i>
    <i r="1">
      <x v="2"/>
    </i>
    <i r="1">
      <x v="3"/>
    </i>
    <i r="1">
      <x v="5"/>
    </i>
    <i r="1">
      <x v="7"/>
    </i>
    <i r="1">
      <x v="9"/>
    </i>
    <i r="1">
      <x v="10"/>
    </i>
    <i r="1">
      <x v="13"/>
    </i>
    <i r="1">
      <x v="14"/>
    </i>
    <i r="1">
      <x v="15"/>
    </i>
    <i r="1">
      <x v="17"/>
    </i>
    <i r="1">
      <x v="18"/>
    </i>
    <i r="1">
      <x v="20"/>
    </i>
    <i>
      <x v="1"/>
    </i>
    <i r="1">
      <x v="4"/>
    </i>
    <i r="1">
      <x v="6"/>
    </i>
    <i r="1">
      <x v="8"/>
    </i>
    <i r="1">
      <x v="10"/>
    </i>
    <i r="1">
      <x v="11"/>
    </i>
    <i r="1">
      <x v="12"/>
    </i>
    <i r="1">
      <x v="16"/>
    </i>
    <i r="1">
      <x v="19"/>
    </i>
    <i r="1">
      <x v="21"/>
    </i>
    <i r="1">
      <x v="22"/>
    </i>
    <i r="1">
      <x v="23"/>
    </i>
    <i r="1">
      <x v="24"/>
    </i>
    <i r="1">
      <x v="25"/>
    </i>
    <i r="1">
      <x v="26"/>
    </i>
    <i r="1">
      <x v="27"/>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4.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2D38-51C9-43DF-B65A-F8261AA9E358}">
  <sheetPr codeName="Sheet1"/>
  <dimension ref="A155:P295"/>
  <sheetViews>
    <sheetView tabSelected="1" workbookViewId="0">
      <selection activeCell="B278" sqref="B278"/>
    </sheetView>
  </sheetViews>
  <sheetFormatPr defaultRowHeight="14.4" x14ac:dyDescent="0.3"/>
  <cols>
    <col min="4" max="4" width="10.21875" customWidth="1"/>
    <col min="5" max="5" width="13.44140625" customWidth="1"/>
    <col min="9" max="9" width="11.109375" customWidth="1"/>
  </cols>
  <sheetData>
    <row r="155" spans="16:16" x14ac:dyDescent="0.3">
      <c r="P155" s="1"/>
    </row>
    <row r="276" spans="1:12" ht="15" thickBot="1" x14ac:dyDescent="0.35"/>
    <row r="277" spans="1:12" ht="57.6" x14ac:dyDescent="0.35">
      <c r="A277" s="2" t="s">
        <v>16</v>
      </c>
      <c r="B277" s="3" t="s">
        <v>0</v>
      </c>
      <c r="C277" t="s">
        <v>1</v>
      </c>
      <c r="I277" s="15" t="s">
        <v>18</v>
      </c>
      <c r="J277" s="16" t="s">
        <v>19</v>
      </c>
      <c r="K277" s="16" t="s">
        <v>20</v>
      </c>
      <c r="L277" s="17" t="s">
        <v>21</v>
      </c>
    </row>
    <row r="278" spans="1:12" ht="15.6" x14ac:dyDescent="0.35">
      <c r="A278" s="2" t="s">
        <v>2</v>
      </c>
      <c r="B278" s="3" t="s">
        <v>3</v>
      </c>
      <c r="I278" s="7">
        <v>0.9</v>
      </c>
      <c r="J278" s="8">
        <f>1-I278</f>
        <v>9.9999999999999978E-2</v>
      </c>
      <c r="K278" s="9">
        <f>J278/2</f>
        <v>4.9999999999999989E-2</v>
      </c>
      <c r="L278" s="10">
        <f>ROUND((ABS(_xlfn.NORM.S.INV(K278))),3)</f>
        <v>1.645</v>
      </c>
    </row>
    <row r="279" spans="1:12" x14ac:dyDescent="0.3">
      <c r="A279" t="s">
        <v>72</v>
      </c>
      <c r="I279" s="11">
        <v>0.95</v>
      </c>
      <c r="J279" s="9">
        <f>1-I279</f>
        <v>5.0000000000000044E-2</v>
      </c>
      <c r="K279" s="9">
        <f>J279/2</f>
        <v>2.5000000000000022E-2</v>
      </c>
      <c r="L279" s="10">
        <f>ROUND(ABS(_xlfn.NORM.S.INV(K279)),2)</f>
        <v>1.96</v>
      </c>
    </row>
    <row r="280" spans="1:12" x14ac:dyDescent="0.3">
      <c r="A280" s="4" t="s">
        <v>4</v>
      </c>
      <c r="B280" s="5">
        <v>9.8000000000000007</v>
      </c>
      <c r="C280" t="s">
        <v>5</v>
      </c>
      <c r="I280" s="11">
        <v>0.98</v>
      </c>
      <c r="J280" s="9">
        <f>1-I280</f>
        <v>2.0000000000000018E-2</v>
      </c>
      <c r="K280" s="9">
        <f>J280/2</f>
        <v>1.0000000000000009E-2</v>
      </c>
      <c r="L280" s="10">
        <f>ROUND(ABS(_xlfn.NORM.S.INV(K280)),2)</f>
        <v>2.33</v>
      </c>
    </row>
    <row r="281" spans="1:12" ht="15" thickBot="1" x14ac:dyDescent="0.35">
      <c r="A281" t="s">
        <v>6</v>
      </c>
      <c r="B281" s="5">
        <v>1.95</v>
      </c>
      <c r="I281" s="12">
        <v>0.99</v>
      </c>
      <c r="J281" s="13">
        <f>1-I281</f>
        <v>1.0000000000000009E-2</v>
      </c>
      <c r="K281" s="13">
        <f>J281/2</f>
        <v>5.0000000000000044E-3</v>
      </c>
      <c r="L281" s="14">
        <f>ROUND(ABS(_xlfn.NORM.S.INV(K281)),2)</f>
        <v>2.58</v>
      </c>
    </row>
    <row r="282" spans="1:12" x14ac:dyDescent="0.3">
      <c r="A282" s="4" t="s">
        <v>7</v>
      </c>
      <c r="B282" s="5">
        <v>5.97</v>
      </c>
      <c r="C282" t="s">
        <v>8</v>
      </c>
    </row>
    <row r="283" spans="1:12" x14ac:dyDescent="0.3">
      <c r="A283" t="s">
        <v>9</v>
      </c>
      <c r="B283" s="5">
        <v>31</v>
      </c>
      <c r="C283" t="s">
        <v>10</v>
      </c>
    </row>
    <row r="285" spans="1:12" x14ac:dyDescent="0.3">
      <c r="A285" t="s">
        <v>17</v>
      </c>
      <c r="E285">
        <f>(B280-B282)/(B281/SQRT(B283))</f>
        <v>10.935660261353327</v>
      </c>
    </row>
    <row r="286" spans="1:12" x14ac:dyDescent="0.3">
      <c r="A286" t="s">
        <v>22</v>
      </c>
    </row>
    <row r="287" spans="1:12" x14ac:dyDescent="0.3">
      <c r="A287" t="s">
        <v>23</v>
      </c>
    </row>
    <row r="289" spans="1:5" x14ac:dyDescent="0.3">
      <c r="A289" t="s">
        <v>11</v>
      </c>
    </row>
    <row r="291" spans="1:5" x14ac:dyDescent="0.3">
      <c r="A291" t="s">
        <v>12</v>
      </c>
      <c r="E291" s="6">
        <f>1-_xlfn.NORM.S.DIST(E285,TRUE)</f>
        <v>0</v>
      </c>
    </row>
    <row r="293" spans="1:5" x14ac:dyDescent="0.3">
      <c r="A293" t="s">
        <v>13</v>
      </c>
    </row>
    <row r="294" spans="1:5" x14ac:dyDescent="0.3">
      <c r="A294" t="s">
        <v>14</v>
      </c>
    </row>
    <row r="295" spans="1:5" x14ac:dyDescent="0.3">
      <c r="A295" t="s">
        <v>15</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C3E6C2-4FBA-47FC-84DD-0CDC1B884F1F}">
  <sheetPr codeName="Sheet10">
    <tabColor rgb="FF00B050"/>
  </sheetPr>
  <dimension ref="A3:W80"/>
  <sheetViews>
    <sheetView topLeftCell="A36" zoomScale="116" zoomScaleNormal="116" workbookViewId="0">
      <selection activeCell="B42" sqref="B42:M42"/>
    </sheetView>
  </sheetViews>
  <sheetFormatPr defaultRowHeight="14.4" x14ac:dyDescent="0.3"/>
  <cols>
    <col min="9" max="9" width="18" bestFit="1" customWidth="1"/>
    <col min="10" max="10" width="11" bestFit="1" customWidth="1"/>
    <col min="11" max="11" width="3.44140625" bestFit="1" customWidth="1"/>
    <col min="12" max="12" width="9.5546875" bestFit="1" customWidth="1"/>
    <col min="13" max="13" width="6.5546875" bestFit="1" customWidth="1"/>
    <col min="14" max="14" width="8" bestFit="1" customWidth="1"/>
    <col min="15" max="15" width="25.6640625" bestFit="1" customWidth="1"/>
    <col min="16" max="16" width="12.44140625" bestFit="1" customWidth="1"/>
    <col min="17" max="17" width="5.33203125" bestFit="1" customWidth="1"/>
    <col min="18" max="19" width="12.44140625" bestFit="1" customWidth="1"/>
    <col min="20" max="20" width="11.44140625" bestFit="1" customWidth="1"/>
    <col min="21" max="21" width="12.44140625" bestFit="1" customWidth="1"/>
    <col min="22" max="22" width="8" bestFit="1" customWidth="1"/>
    <col min="23" max="23" width="6.5546875" bestFit="1" customWidth="1"/>
  </cols>
  <sheetData>
    <row r="3" spans="6:11" x14ac:dyDescent="0.3">
      <c r="G3" t="s">
        <v>76</v>
      </c>
      <c r="H3" t="s">
        <v>396</v>
      </c>
      <c r="I3" s="25" t="s">
        <v>387</v>
      </c>
      <c r="J3" s="26"/>
      <c r="K3" s="25" t="s">
        <v>96</v>
      </c>
    </row>
    <row r="4" spans="6:11" x14ac:dyDescent="0.3">
      <c r="G4" t="s">
        <v>87</v>
      </c>
      <c r="H4" t="s">
        <v>389</v>
      </c>
      <c r="I4" s="25"/>
      <c r="J4" s="26"/>
      <c r="K4" s="25" t="s">
        <v>97</v>
      </c>
    </row>
    <row r="5" spans="6:11" x14ac:dyDescent="0.3">
      <c r="G5" t="s">
        <v>38</v>
      </c>
      <c r="H5" t="s">
        <v>390</v>
      </c>
      <c r="I5" s="25" t="s">
        <v>388</v>
      </c>
      <c r="J5" s="26"/>
      <c r="K5" s="25" t="s">
        <v>98</v>
      </c>
    </row>
    <row r="13" spans="6:11" x14ac:dyDescent="0.3">
      <c r="F13" s="67" t="s">
        <v>76</v>
      </c>
    </row>
    <row r="14" spans="6:11" x14ac:dyDescent="0.3">
      <c r="F14" s="67"/>
    </row>
    <row r="15" spans="6:11" x14ac:dyDescent="0.3">
      <c r="F15" s="67"/>
    </row>
    <row r="16" spans="6:11" x14ac:dyDescent="0.3">
      <c r="F16" s="67"/>
    </row>
    <row r="17" spans="1:15" x14ac:dyDescent="0.3">
      <c r="A17" t="s">
        <v>76</v>
      </c>
      <c r="B17" t="s">
        <v>391</v>
      </c>
      <c r="D17" t="s">
        <v>392</v>
      </c>
    </row>
    <row r="18" spans="1:15" x14ac:dyDescent="0.3">
      <c r="A18" t="s">
        <v>87</v>
      </c>
      <c r="B18" t="s">
        <v>107</v>
      </c>
      <c r="D18" s="21" t="s">
        <v>394</v>
      </c>
    </row>
    <row r="19" spans="1:15" x14ac:dyDescent="0.3">
      <c r="A19" t="s">
        <v>38</v>
      </c>
      <c r="B19" t="s">
        <v>112</v>
      </c>
      <c r="D19" s="21" t="s">
        <v>393</v>
      </c>
    </row>
    <row r="20" spans="1:15" x14ac:dyDescent="0.3">
      <c r="A20" t="s">
        <v>41</v>
      </c>
      <c r="B20" t="s">
        <v>386</v>
      </c>
      <c r="C20" s="21" t="s">
        <v>395</v>
      </c>
    </row>
    <row r="25" spans="1:15" ht="58.2" thickBot="1" x14ac:dyDescent="0.35">
      <c r="K25" s="27" t="s">
        <v>99</v>
      </c>
      <c r="L25" s="28" t="s">
        <v>100</v>
      </c>
      <c r="M25" s="28" t="s">
        <v>101</v>
      </c>
      <c r="N25" s="28" t="s">
        <v>102</v>
      </c>
      <c r="O25" s="27" t="s">
        <v>103</v>
      </c>
    </row>
    <row r="26" spans="1:15" ht="15" thickTop="1" x14ac:dyDescent="0.3">
      <c r="K26" s="29"/>
      <c r="L26" s="29"/>
      <c r="M26" s="29"/>
      <c r="N26" s="29"/>
      <c r="O26" s="29"/>
    </row>
    <row r="27" spans="1:15" ht="43.2" x14ac:dyDescent="0.3">
      <c r="K27" s="30" t="s">
        <v>104</v>
      </c>
      <c r="L27" s="31" t="s">
        <v>105</v>
      </c>
      <c r="M27" s="31" t="s">
        <v>106</v>
      </c>
      <c r="N27" s="31" t="s">
        <v>107</v>
      </c>
      <c r="O27" s="31" t="s">
        <v>108</v>
      </c>
    </row>
    <row r="28" spans="1:15" ht="43.2" x14ac:dyDescent="0.3">
      <c r="K28" s="32" t="s">
        <v>109</v>
      </c>
      <c r="L28" s="33" t="s">
        <v>110</v>
      </c>
      <c r="M28" s="33" t="s">
        <v>111</v>
      </c>
      <c r="N28" s="33" t="s">
        <v>112</v>
      </c>
      <c r="O28" s="34" t="s">
        <v>113</v>
      </c>
    </row>
    <row r="29" spans="1:15" x14ac:dyDescent="0.3">
      <c r="K29" s="35" t="s">
        <v>114</v>
      </c>
      <c r="L29" s="33" t="s">
        <v>115</v>
      </c>
      <c r="M29" s="33" t="s">
        <v>116</v>
      </c>
      <c r="N29" s="34" t="s">
        <v>113</v>
      </c>
      <c r="O29" s="34" t="s">
        <v>113</v>
      </c>
    </row>
    <row r="30" spans="1:15" x14ac:dyDescent="0.3">
      <c r="L30" s="36"/>
      <c r="M30" s="36"/>
      <c r="N30" s="36"/>
      <c r="O30" s="36"/>
    </row>
    <row r="31" spans="1:15" x14ac:dyDescent="0.3">
      <c r="L31" s="36"/>
      <c r="M31" s="36"/>
      <c r="N31" s="36"/>
      <c r="O31" s="36"/>
    </row>
    <row r="33" spans="1:15" ht="15" thickBot="1" x14ac:dyDescent="0.35">
      <c r="G33" s="18" t="s">
        <v>76</v>
      </c>
      <c r="H33" s="37" t="s">
        <v>99</v>
      </c>
      <c r="I33" s="37" t="s">
        <v>117</v>
      </c>
      <c r="J33" s="37" t="s">
        <v>118</v>
      </c>
      <c r="K33" s="37" t="s">
        <v>397</v>
      </c>
      <c r="L33" s="37" t="s">
        <v>103</v>
      </c>
    </row>
    <row r="34" spans="1:15" ht="15" thickTop="1" x14ac:dyDescent="0.3">
      <c r="G34" s="18"/>
      <c r="H34" s="29"/>
      <c r="I34" s="29"/>
      <c r="J34" s="29"/>
      <c r="K34" s="29"/>
      <c r="L34" s="29"/>
    </row>
    <row r="35" spans="1:15" ht="43.2" x14ac:dyDescent="0.3">
      <c r="H35" s="38" t="s">
        <v>104</v>
      </c>
      <c r="I35" s="39" t="str">
        <f>H3</f>
        <v>c - 1 = 4</v>
      </c>
      <c r="J35" s="39">
        <v>60</v>
      </c>
      <c r="K35" s="39">
        <v>15</v>
      </c>
      <c r="L35" s="4">
        <f>_xlfn.F.INV.RT(0.05,4,30)</f>
        <v>2.6896275736914181</v>
      </c>
    </row>
    <row r="36" spans="1:15" ht="43.2" x14ac:dyDescent="0.3">
      <c r="H36" s="40" t="s">
        <v>109</v>
      </c>
      <c r="I36" s="41" t="str">
        <f>H4</f>
        <v>n - c = 30</v>
      </c>
      <c r="J36" s="41">
        <v>5</v>
      </c>
      <c r="K36" s="41">
        <v>5</v>
      </c>
      <c r="L36" s="42"/>
    </row>
    <row r="37" spans="1:15" x14ac:dyDescent="0.3">
      <c r="H37" s="43" t="s">
        <v>114</v>
      </c>
      <c r="I37" s="41" t="str">
        <f>H5</f>
        <v>n - 1 = 34</v>
      </c>
      <c r="J37" s="41">
        <v>210</v>
      </c>
      <c r="K37" s="42"/>
      <c r="L37" s="42"/>
    </row>
    <row r="39" spans="1:15" x14ac:dyDescent="0.3">
      <c r="A39" t="s">
        <v>87</v>
      </c>
      <c r="B39" t="s">
        <v>398</v>
      </c>
    </row>
    <row r="40" spans="1:15" x14ac:dyDescent="0.3">
      <c r="B40" t="s">
        <v>399</v>
      </c>
    </row>
    <row r="41" spans="1:15" x14ac:dyDescent="0.3">
      <c r="A41" t="s">
        <v>38</v>
      </c>
      <c r="B41" t="s">
        <v>401</v>
      </c>
    </row>
    <row r="42" spans="1:15" x14ac:dyDescent="0.3">
      <c r="A42" t="s">
        <v>41</v>
      </c>
      <c r="B42" t="s">
        <v>402</v>
      </c>
    </row>
    <row r="43" spans="1:15" x14ac:dyDescent="0.3">
      <c r="B43" t="s">
        <v>403</v>
      </c>
    </row>
    <row r="45" spans="1:15" x14ac:dyDescent="0.3">
      <c r="G45" t="s">
        <v>266</v>
      </c>
    </row>
    <row r="46" spans="1:15" x14ac:dyDescent="0.3">
      <c r="O46" t="s">
        <v>425</v>
      </c>
    </row>
    <row r="48" spans="1:15" ht="15" thickBot="1" x14ac:dyDescent="0.35">
      <c r="O48" t="s">
        <v>405</v>
      </c>
    </row>
    <row r="49" spans="7:21" x14ac:dyDescent="0.3">
      <c r="G49" t="s">
        <v>76</v>
      </c>
      <c r="H49" t="s">
        <v>429</v>
      </c>
      <c r="O49" s="106" t="s">
        <v>426</v>
      </c>
      <c r="P49" s="106" t="s">
        <v>407</v>
      </c>
      <c r="Q49" s="106" t="s">
        <v>408</v>
      </c>
      <c r="R49" s="106" t="s">
        <v>409</v>
      </c>
      <c r="S49" s="106" t="s">
        <v>119</v>
      </c>
    </row>
    <row r="50" spans="7:21" x14ac:dyDescent="0.3">
      <c r="H50" t="s">
        <v>430</v>
      </c>
      <c r="O50" s="103" t="s">
        <v>214</v>
      </c>
      <c r="P50" s="103">
        <v>10</v>
      </c>
      <c r="Q50" s="103">
        <v>3801</v>
      </c>
      <c r="R50" s="103">
        <v>380.1</v>
      </c>
      <c r="S50" s="103">
        <v>31236.544444444433</v>
      </c>
    </row>
    <row r="51" spans="7:21" x14ac:dyDescent="0.3">
      <c r="G51" t="s">
        <v>87</v>
      </c>
      <c r="H51" t="s">
        <v>431</v>
      </c>
      <c r="O51" s="103" t="s">
        <v>221</v>
      </c>
      <c r="P51" s="103">
        <v>10</v>
      </c>
      <c r="Q51" s="103">
        <v>3336</v>
      </c>
      <c r="R51" s="103">
        <v>333.6</v>
      </c>
      <c r="S51" s="103">
        <v>111292.93333333332</v>
      </c>
    </row>
    <row r="52" spans="7:21" x14ac:dyDescent="0.3">
      <c r="H52" t="s">
        <v>432</v>
      </c>
      <c r="O52" s="103" t="s">
        <v>230</v>
      </c>
      <c r="P52" s="103">
        <v>10</v>
      </c>
      <c r="Q52" s="103">
        <v>7552</v>
      </c>
      <c r="R52" s="103">
        <v>755.2</v>
      </c>
      <c r="S52" s="103">
        <v>146858.17777777775</v>
      </c>
    </row>
    <row r="53" spans="7:21" ht="15" thickBot="1" x14ac:dyDescent="0.35">
      <c r="G53" t="s">
        <v>38</v>
      </c>
      <c r="H53" t="s">
        <v>433</v>
      </c>
      <c r="O53" s="105" t="s">
        <v>238</v>
      </c>
      <c r="P53" s="105">
        <v>10</v>
      </c>
      <c r="Q53" s="105">
        <v>5944</v>
      </c>
      <c r="R53" s="105">
        <v>594.4</v>
      </c>
      <c r="S53" s="105">
        <v>39705.155555555546</v>
      </c>
    </row>
    <row r="54" spans="7:21" x14ac:dyDescent="0.3">
      <c r="H54" t="s">
        <v>434</v>
      </c>
    </row>
    <row r="55" spans="7:21" x14ac:dyDescent="0.3">
      <c r="G55" t="s">
        <v>41</v>
      </c>
      <c r="H55" t="s">
        <v>435</v>
      </c>
    </row>
    <row r="56" spans="7:21" ht="15" thickBot="1" x14ac:dyDescent="0.35">
      <c r="O56" t="s">
        <v>410</v>
      </c>
    </row>
    <row r="57" spans="7:21" x14ac:dyDescent="0.3">
      <c r="O57" s="106" t="s">
        <v>411</v>
      </c>
      <c r="P57" s="106" t="s">
        <v>412</v>
      </c>
      <c r="Q57" s="106" t="s">
        <v>413</v>
      </c>
      <c r="R57" s="106" t="s">
        <v>414</v>
      </c>
      <c r="S57" s="106" t="s">
        <v>103</v>
      </c>
      <c r="T57" s="106" t="s">
        <v>415</v>
      </c>
      <c r="U57" s="106" t="s">
        <v>416</v>
      </c>
    </row>
    <row r="58" spans="7:21" x14ac:dyDescent="0.3">
      <c r="O58" s="103" t="s">
        <v>427</v>
      </c>
      <c r="P58" s="103">
        <v>1151016.4749999996</v>
      </c>
      <c r="Q58" s="103">
        <v>3</v>
      </c>
      <c r="R58" s="103">
        <v>383672.15833333321</v>
      </c>
      <c r="S58" s="103">
        <v>4.6633915464509439</v>
      </c>
      <c r="T58" s="103">
        <v>7.4628203799342076E-3</v>
      </c>
      <c r="U58" s="103">
        <v>2.8662655509401795</v>
      </c>
    </row>
    <row r="59" spans="7:21" x14ac:dyDescent="0.3">
      <c r="O59" s="103" t="s">
        <v>428</v>
      </c>
      <c r="P59" s="103">
        <v>2961835.3000000003</v>
      </c>
      <c r="Q59" s="103">
        <v>36</v>
      </c>
      <c r="R59" s="103">
        <v>82273.202777777784</v>
      </c>
      <c r="S59" s="103"/>
      <c r="T59" s="103"/>
      <c r="U59" s="103"/>
    </row>
    <row r="60" spans="7:21" x14ac:dyDescent="0.3">
      <c r="O60" s="103"/>
      <c r="P60" s="103"/>
      <c r="Q60" s="103"/>
      <c r="R60" s="103"/>
      <c r="S60" s="103"/>
      <c r="T60" s="103"/>
      <c r="U60" s="103"/>
    </row>
    <row r="61" spans="7:21" ht="15" thickBot="1" x14ac:dyDescent="0.35">
      <c r="O61" s="105" t="s">
        <v>406</v>
      </c>
      <c r="P61" s="105">
        <v>4112851.7749999999</v>
      </c>
      <c r="Q61" s="105">
        <v>39</v>
      </c>
      <c r="R61" s="105"/>
      <c r="S61" s="105"/>
      <c r="T61" s="105"/>
      <c r="U61" s="105"/>
    </row>
    <row r="66" spans="7:23" ht="15" thickBot="1" x14ac:dyDescent="0.35">
      <c r="Q66" s="68" t="s">
        <v>410</v>
      </c>
    </row>
    <row r="67" spans="7:23" x14ac:dyDescent="0.3">
      <c r="Q67" s="108" t="s">
        <v>411</v>
      </c>
      <c r="R67" s="108" t="s">
        <v>412</v>
      </c>
      <c r="S67" s="108" t="s">
        <v>413</v>
      </c>
      <c r="T67" s="108" t="s">
        <v>414</v>
      </c>
      <c r="U67" s="108" t="s">
        <v>103</v>
      </c>
      <c r="V67" s="108" t="s">
        <v>415</v>
      </c>
      <c r="W67" s="108" t="s">
        <v>416</v>
      </c>
    </row>
    <row r="68" spans="7:23" x14ac:dyDescent="0.3">
      <c r="Q68" s="109" t="s">
        <v>419</v>
      </c>
      <c r="R68" s="107">
        <v>2192.1875</v>
      </c>
      <c r="S68" s="103">
        <v>3</v>
      </c>
      <c r="T68" s="107">
        <v>730.72916666666663</v>
      </c>
      <c r="U68" s="107">
        <v>0.30950805206265164</v>
      </c>
      <c r="V68" s="107">
        <v>0.81813560705648603</v>
      </c>
      <c r="W68" s="107">
        <v>4.0661805513511613</v>
      </c>
    </row>
    <row r="69" spans="7:23" x14ac:dyDescent="0.3">
      <c r="Q69" s="109" t="s">
        <v>420</v>
      </c>
      <c r="R69" s="107">
        <v>189.0625</v>
      </c>
      <c r="S69" s="103">
        <v>1</v>
      </c>
      <c r="T69" s="107">
        <v>189.0625</v>
      </c>
      <c r="U69" s="107">
        <v>8.0079417604235606E-2</v>
      </c>
      <c r="V69" s="107">
        <v>0.78437413904329367</v>
      </c>
      <c r="W69" s="107">
        <v>5.3176550715787174</v>
      </c>
    </row>
    <row r="70" spans="7:23" x14ac:dyDescent="0.3">
      <c r="Q70" s="109" t="s">
        <v>417</v>
      </c>
      <c r="R70" s="107">
        <v>2754.6875</v>
      </c>
      <c r="S70" s="103">
        <v>3</v>
      </c>
      <c r="T70" s="107">
        <v>918.22916666666663</v>
      </c>
      <c r="U70" s="107">
        <v>0.38892565629825721</v>
      </c>
      <c r="V70" s="107">
        <v>0.76426692178789524</v>
      </c>
      <c r="W70" s="107">
        <v>4.0661805513511613</v>
      </c>
    </row>
    <row r="71" spans="7:23" x14ac:dyDescent="0.3">
      <c r="Q71" s="109" t="s">
        <v>418</v>
      </c>
      <c r="R71" s="107">
        <v>18887.5</v>
      </c>
      <c r="S71" s="103">
        <v>8</v>
      </c>
      <c r="T71" s="107">
        <v>2360.9375</v>
      </c>
      <c r="U71" s="107"/>
      <c r="V71" s="107"/>
      <c r="W71" s="107"/>
    </row>
    <row r="72" spans="7:23" x14ac:dyDescent="0.3">
      <c r="Q72" s="109"/>
      <c r="R72" s="103"/>
      <c r="S72" s="103"/>
      <c r="T72" s="103"/>
      <c r="U72" s="103"/>
      <c r="V72" s="103"/>
      <c r="W72" s="103"/>
    </row>
    <row r="73" spans="7:23" ht="15" thickBot="1" x14ac:dyDescent="0.35">
      <c r="Q73" s="110" t="s">
        <v>406</v>
      </c>
      <c r="R73" s="105">
        <v>24023.4375</v>
      </c>
      <c r="S73" s="105">
        <v>15</v>
      </c>
      <c r="T73" s="105"/>
      <c r="U73" s="105"/>
      <c r="V73" s="105"/>
      <c r="W73" s="105"/>
    </row>
    <row r="76" spans="7:23" x14ac:dyDescent="0.3">
      <c r="G76" t="s">
        <v>76</v>
      </c>
      <c r="H76" t="s">
        <v>421</v>
      </c>
    </row>
    <row r="77" spans="7:23" x14ac:dyDescent="0.3">
      <c r="G77" t="s">
        <v>87</v>
      </c>
      <c r="H77" t="s">
        <v>422</v>
      </c>
    </row>
    <row r="78" spans="7:23" x14ac:dyDescent="0.3">
      <c r="G78" t="s">
        <v>38</v>
      </c>
      <c r="H78" t="s">
        <v>423</v>
      </c>
    </row>
    <row r="79" spans="7:23" x14ac:dyDescent="0.3">
      <c r="G79" t="s">
        <v>41</v>
      </c>
      <c r="H79" t="s">
        <v>424</v>
      </c>
    </row>
    <row r="80" spans="7:23" x14ac:dyDescent="0.3">
      <c r="G80" t="s">
        <v>342</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E3A70D-547E-4F8D-AF18-547E2448796D}">
  <sheetPr codeName="Sheet11">
    <tabColor rgb="FFFF0000"/>
  </sheetPr>
  <dimension ref="A1:G55"/>
  <sheetViews>
    <sheetView topLeftCell="A40" workbookViewId="0">
      <selection activeCell="A20" sqref="A20:I46"/>
    </sheetView>
  </sheetViews>
  <sheetFormatPr defaultRowHeight="14.4" x14ac:dyDescent="0.3"/>
  <cols>
    <col min="1" max="1" width="14.88671875" style="5" customWidth="1"/>
    <col min="2" max="2" width="11.109375" customWidth="1"/>
  </cols>
  <sheetData>
    <row r="1" spans="7:7" x14ac:dyDescent="0.3">
      <c r="G1" s="44" t="s">
        <v>120</v>
      </c>
    </row>
    <row r="2" spans="7:7" x14ac:dyDescent="0.3">
      <c r="G2" s="5">
        <v>7.42</v>
      </c>
    </row>
    <row r="3" spans="7:7" x14ac:dyDescent="0.3">
      <c r="G3" s="5">
        <v>6.29</v>
      </c>
    </row>
    <row r="4" spans="7:7" x14ac:dyDescent="0.3">
      <c r="G4" s="5">
        <v>5.83</v>
      </c>
    </row>
    <row r="5" spans="7:7" x14ac:dyDescent="0.3">
      <c r="G5" s="5">
        <v>6.5</v>
      </c>
    </row>
    <row r="6" spans="7:7" x14ac:dyDescent="0.3">
      <c r="G6" s="5">
        <v>8.34</v>
      </c>
    </row>
    <row r="7" spans="7:7" x14ac:dyDescent="0.3">
      <c r="G7" s="5">
        <v>9.51</v>
      </c>
    </row>
    <row r="8" spans="7:7" x14ac:dyDescent="0.3">
      <c r="G8" s="5">
        <v>7.1</v>
      </c>
    </row>
    <row r="9" spans="7:7" x14ac:dyDescent="0.3">
      <c r="G9" s="5">
        <v>6.8</v>
      </c>
    </row>
    <row r="10" spans="7:7" x14ac:dyDescent="0.3">
      <c r="G10" s="5">
        <v>5.9</v>
      </c>
    </row>
    <row r="11" spans="7:7" x14ac:dyDescent="0.3">
      <c r="G11" s="5">
        <v>4.8899999999999997</v>
      </c>
    </row>
    <row r="12" spans="7:7" x14ac:dyDescent="0.3">
      <c r="G12" s="5">
        <v>6.5</v>
      </c>
    </row>
    <row r="13" spans="7:7" x14ac:dyDescent="0.3">
      <c r="G13" s="5">
        <v>5.52</v>
      </c>
    </row>
    <row r="14" spans="7:7" x14ac:dyDescent="0.3">
      <c r="G14" s="5">
        <v>7.9</v>
      </c>
    </row>
    <row r="15" spans="7:7" x14ac:dyDescent="0.3">
      <c r="G15" s="5">
        <v>8.3000000000000007</v>
      </c>
    </row>
    <row r="16" spans="7:7" x14ac:dyDescent="0.3">
      <c r="G16" s="5">
        <v>9.6</v>
      </c>
    </row>
    <row r="17" spans="1:7" x14ac:dyDescent="0.3">
      <c r="G17" s="72">
        <f>AVERAGE(G2:G16)</f>
        <v>7.0933333333333319</v>
      </c>
    </row>
    <row r="18" spans="1:7" x14ac:dyDescent="0.3">
      <c r="G18" s="5">
        <f>_xlfn.STDEV.S(G2:G16)</f>
        <v>1.406031226368686</v>
      </c>
    </row>
    <row r="20" spans="1:7" x14ac:dyDescent="0.3">
      <c r="A20" s="5" t="s">
        <v>76</v>
      </c>
      <c r="B20" t="s">
        <v>286</v>
      </c>
    </row>
    <row r="21" spans="1:7" ht="15.6" x14ac:dyDescent="0.35">
      <c r="B21" s="2" t="s">
        <v>2</v>
      </c>
      <c r="C21" s="3" t="s">
        <v>293</v>
      </c>
      <c r="D21" s="5">
        <v>6.5</v>
      </c>
    </row>
    <row r="22" spans="1:7" ht="15.6" x14ac:dyDescent="0.35">
      <c r="B22" s="2" t="s">
        <v>16</v>
      </c>
      <c r="C22" s="3" t="s">
        <v>294</v>
      </c>
      <c r="D22" s="5">
        <v>6.5</v>
      </c>
    </row>
    <row r="24" spans="1:7" x14ac:dyDescent="0.3">
      <c r="B24" t="s">
        <v>60</v>
      </c>
      <c r="C24" s="21"/>
    </row>
    <row r="25" spans="1:7" x14ac:dyDescent="0.3">
      <c r="B25" t="s">
        <v>9</v>
      </c>
      <c r="C25">
        <f>COUNT(G2:G16)</f>
        <v>15</v>
      </c>
    </row>
    <row r="26" spans="1:7" x14ac:dyDescent="0.3">
      <c r="B26" t="s">
        <v>43</v>
      </c>
      <c r="C26">
        <f>C25-1</f>
        <v>14</v>
      </c>
    </row>
    <row r="27" spans="1:7" x14ac:dyDescent="0.3">
      <c r="B27" s="3" t="s">
        <v>45</v>
      </c>
      <c r="C27">
        <v>0.05</v>
      </c>
    </row>
    <row r="28" spans="1:7" x14ac:dyDescent="0.3">
      <c r="B28" t="s">
        <v>46</v>
      </c>
      <c r="C28">
        <f>0.05/2</f>
        <v>2.5000000000000001E-2</v>
      </c>
    </row>
    <row r="29" spans="1:7" ht="15" x14ac:dyDescent="0.35">
      <c r="B29" t="s">
        <v>48</v>
      </c>
      <c r="C29">
        <f>ABS(_xlfn.T.INV(C28,C26))</f>
        <v>2.1447866879178044</v>
      </c>
    </row>
    <row r="31" spans="1:7" x14ac:dyDescent="0.3">
      <c r="B31" t="s">
        <v>44</v>
      </c>
      <c r="C31" s="5">
        <f>C29</f>
        <v>2.1447866879178044</v>
      </c>
    </row>
    <row r="34" spans="1:2" ht="15.6" x14ac:dyDescent="0.35">
      <c r="A34" t="s">
        <v>284</v>
      </c>
    </row>
    <row r="35" spans="1:2" x14ac:dyDescent="0.3">
      <c r="A35"/>
    </row>
    <row r="36" spans="1:2" x14ac:dyDescent="0.3">
      <c r="A36" s="3" t="s">
        <v>45</v>
      </c>
      <c r="B36">
        <v>0.05</v>
      </c>
    </row>
    <row r="37" spans="1:2" x14ac:dyDescent="0.3">
      <c r="A37" t="s">
        <v>51</v>
      </c>
      <c r="B37">
        <v>7.09</v>
      </c>
    </row>
    <row r="38" spans="1:2" x14ac:dyDescent="0.3">
      <c r="A38" t="s">
        <v>52</v>
      </c>
      <c r="B38">
        <v>6.5</v>
      </c>
    </row>
    <row r="39" spans="1:2" x14ac:dyDescent="0.3">
      <c r="A39" t="s">
        <v>53</v>
      </c>
      <c r="B39" s="5">
        <f>G18</f>
        <v>1.406031226368686</v>
      </c>
    </row>
    <row r="40" spans="1:2" x14ac:dyDescent="0.3">
      <c r="A40" t="s">
        <v>9</v>
      </c>
      <c r="B40">
        <f>C25</f>
        <v>15</v>
      </c>
    </row>
    <row r="41" spans="1:2" ht="15.6" x14ac:dyDescent="0.35">
      <c r="A41" t="s">
        <v>54</v>
      </c>
      <c r="B41" s="5">
        <f>(B37-B38)/(B39/SQRT(B40))</f>
        <v>1.625184513265705</v>
      </c>
    </row>
    <row r="42" spans="1:2" x14ac:dyDescent="0.3">
      <c r="A42" t="s">
        <v>87</v>
      </c>
    </row>
    <row r="43" spans="1:2" x14ac:dyDescent="0.3">
      <c r="A43" t="s">
        <v>55</v>
      </c>
      <c r="B43" s="64">
        <f>_xlfn.T.DIST.2T(B41,C26)</f>
        <v>0.12641519115916955</v>
      </c>
    </row>
    <row r="44" spans="1:2" x14ac:dyDescent="0.3">
      <c r="A44"/>
    </row>
    <row r="45" spans="1:2" x14ac:dyDescent="0.3">
      <c r="A45" t="s">
        <v>291</v>
      </c>
    </row>
    <row r="46" spans="1:2" x14ac:dyDescent="0.3">
      <c r="A46" t="s">
        <v>295</v>
      </c>
    </row>
    <row r="48" spans="1:2" x14ac:dyDescent="0.3">
      <c r="A48" s="5" t="s">
        <v>38</v>
      </c>
    </row>
    <row r="49" spans="1:1" x14ac:dyDescent="0.3">
      <c r="A49" s="5" t="s">
        <v>296</v>
      </c>
    </row>
    <row r="50" spans="1:1" x14ac:dyDescent="0.3">
      <c r="A50" s="5" t="s">
        <v>297</v>
      </c>
    </row>
    <row r="53" spans="1:1" x14ac:dyDescent="0.3">
      <c r="A53" s="5" t="s">
        <v>278</v>
      </c>
    </row>
    <row r="54" spans="1:1" x14ac:dyDescent="0.3">
      <c r="A54" t="s">
        <v>299</v>
      </c>
    </row>
    <row r="55" spans="1:1" x14ac:dyDescent="0.3">
      <c r="A55" t="s">
        <v>298</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D35759-E058-4D16-B568-C55F52B6F053}">
  <sheetPr codeName="Sheet12">
    <tabColor rgb="FFFF0000"/>
  </sheetPr>
  <dimension ref="G1:O59"/>
  <sheetViews>
    <sheetView topLeftCell="E1" zoomScale="104" workbookViewId="0">
      <selection activeCell="I1" sqref="I1"/>
    </sheetView>
  </sheetViews>
  <sheetFormatPr defaultRowHeight="14.4" x14ac:dyDescent="0.3"/>
  <cols>
    <col min="1" max="1" width="5.44140625" bestFit="1" customWidth="1"/>
    <col min="12" max="12" width="14.109375" customWidth="1"/>
    <col min="13" max="13" width="16.44140625" customWidth="1"/>
  </cols>
  <sheetData>
    <row r="1" spans="7:15" x14ac:dyDescent="0.3">
      <c r="G1" s="45" t="s">
        <v>121</v>
      </c>
    </row>
    <row r="2" spans="7:15" x14ac:dyDescent="0.3">
      <c r="G2">
        <v>8</v>
      </c>
    </row>
    <row r="3" spans="7:15" x14ac:dyDescent="0.3">
      <c r="G3">
        <v>11</v>
      </c>
      <c r="L3" s="5" t="s">
        <v>76</v>
      </c>
      <c r="M3" t="s">
        <v>286</v>
      </c>
    </row>
    <row r="4" spans="7:15" ht="15.6" x14ac:dyDescent="0.35">
      <c r="G4">
        <v>15</v>
      </c>
      <c r="L4" s="5"/>
      <c r="M4" s="2" t="s">
        <v>2</v>
      </c>
      <c r="N4" s="3" t="s">
        <v>293</v>
      </c>
      <c r="O4" s="5">
        <v>45</v>
      </c>
    </row>
    <row r="5" spans="7:15" ht="15.6" x14ac:dyDescent="0.35">
      <c r="G5">
        <v>17</v>
      </c>
      <c r="L5" s="5"/>
      <c r="M5" s="2" t="s">
        <v>16</v>
      </c>
      <c r="N5" s="3" t="s">
        <v>294</v>
      </c>
      <c r="O5" s="5">
        <v>45</v>
      </c>
    </row>
    <row r="6" spans="7:15" x14ac:dyDescent="0.3">
      <c r="G6">
        <v>19</v>
      </c>
      <c r="L6" s="5"/>
    </row>
    <row r="7" spans="7:15" x14ac:dyDescent="0.3">
      <c r="G7">
        <v>22</v>
      </c>
      <c r="L7" s="5"/>
      <c r="M7" t="s">
        <v>60</v>
      </c>
      <c r="N7" s="21"/>
    </row>
    <row r="8" spans="7:15" x14ac:dyDescent="0.3">
      <c r="G8">
        <v>25</v>
      </c>
      <c r="L8" s="5"/>
      <c r="M8" t="s">
        <v>9</v>
      </c>
      <c r="N8">
        <f>COUNT(G2:G28)</f>
        <v>27</v>
      </c>
    </row>
    <row r="9" spans="7:15" x14ac:dyDescent="0.3">
      <c r="G9">
        <v>27</v>
      </c>
      <c r="L9" s="5"/>
      <c r="M9" t="s">
        <v>43</v>
      </c>
      <c r="N9">
        <f>N8-1</f>
        <v>26</v>
      </c>
    </row>
    <row r="10" spans="7:15" x14ac:dyDescent="0.3">
      <c r="G10">
        <v>32</v>
      </c>
      <c r="L10" s="5"/>
      <c r="M10" s="3" t="s">
        <v>45</v>
      </c>
      <c r="N10">
        <v>0.05</v>
      </c>
    </row>
    <row r="11" spans="7:15" x14ac:dyDescent="0.3">
      <c r="G11">
        <v>35</v>
      </c>
      <c r="L11" s="5"/>
      <c r="M11" t="s">
        <v>46</v>
      </c>
      <c r="N11">
        <f>0.05/2</f>
        <v>2.5000000000000001E-2</v>
      </c>
    </row>
    <row r="12" spans="7:15" ht="15" x14ac:dyDescent="0.35">
      <c r="G12">
        <v>38</v>
      </c>
      <c r="L12" s="5"/>
      <c r="M12" t="s">
        <v>48</v>
      </c>
      <c r="N12">
        <f>ABS(_xlfn.T.INV(N11,N9))</f>
        <v>2.0555294386428731</v>
      </c>
    </row>
    <row r="13" spans="7:15" x14ac:dyDescent="0.3">
      <c r="G13">
        <v>41</v>
      </c>
      <c r="L13" s="5"/>
    </row>
    <row r="14" spans="7:15" x14ac:dyDescent="0.3">
      <c r="G14">
        <v>41</v>
      </c>
      <c r="L14" s="5"/>
      <c r="M14" t="s">
        <v>44</v>
      </c>
      <c r="N14" s="65">
        <f>N12</f>
        <v>2.0555294386428731</v>
      </c>
    </row>
    <row r="15" spans="7:15" x14ac:dyDescent="0.3">
      <c r="G15">
        <v>45</v>
      </c>
      <c r="L15" s="5"/>
    </row>
    <row r="16" spans="7:15" x14ac:dyDescent="0.3">
      <c r="G16">
        <v>48</v>
      </c>
      <c r="L16" s="5"/>
    </row>
    <row r="17" spans="7:13" ht="15.6" x14ac:dyDescent="0.35">
      <c r="G17">
        <v>50</v>
      </c>
      <c r="L17" t="s">
        <v>284</v>
      </c>
    </row>
    <row r="18" spans="7:13" x14ac:dyDescent="0.3">
      <c r="G18">
        <v>51</v>
      </c>
    </row>
    <row r="19" spans="7:13" x14ac:dyDescent="0.3">
      <c r="G19">
        <v>56</v>
      </c>
      <c r="L19" s="3" t="s">
        <v>45</v>
      </c>
      <c r="M19">
        <v>0.05</v>
      </c>
    </row>
    <row r="20" spans="7:13" x14ac:dyDescent="0.3">
      <c r="G20">
        <v>56</v>
      </c>
      <c r="L20" t="s">
        <v>51</v>
      </c>
      <c r="M20">
        <f>G29</f>
        <v>45.222222222222221</v>
      </c>
    </row>
    <row r="21" spans="7:13" x14ac:dyDescent="0.3">
      <c r="G21">
        <v>60</v>
      </c>
      <c r="L21" t="s">
        <v>52</v>
      </c>
      <c r="M21" s="5">
        <f>O4</f>
        <v>45</v>
      </c>
    </row>
    <row r="22" spans="7:13" x14ac:dyDescent="0.3">
      <c r="G22">
        <v>63</v>
      </c>
      <c r="L22" t="s">
        <v>53</v>
      </c>
      <c r="M22" s="5">
        <f>G30</f>
        <v>23.147243287157796</v>
      </c>
    </row>
    <row r="23" spans="7:13" x14ac:dyDescent="0.3">
      <c r="G23">
        <v>64</v>
      </c>
      <c r="L23" t="s">
        <v>9</v>
      </c>
      <c r="M23">
        <f>N8</f>
        <v>27</v>
      </c>
    </row>
    <row r="24" spans="7:13" ht="15.6" x14ac:dyDescent="0.35">
      <c r="G24">
        <v>69</v>
      </c>
      <c r="L24" t="s">
        <v>54</v>
      </c>
      <c r="M24" s="5">
        <f>(M20-M21)/(M22/SQRT(M23))</f>
        <v>4.9885013262891693E-2</v>
      </c>
    </row>
    <row r="25" spans="7:13" x14ac:dyDescent="0.3">
      <c r="G25">
        <v>73</v>
      </c>
      <c r="L25" t="s">
        <v>87</v>
      </c>
    </row>
    <row r="26" spans="7:13" x14ac:dyDescent="0.3">
      <c r="G26">
        <v>80</v>
      </c>
      <c r="L26" t="s">
        <v>55</v>
      </c>
      <c r="M26" s="64">
        <f>_xlfn.T.DIST.2T(M24,N9)</f>
        <v>0.96059527891736307</v>
      </c>
    </row>
    <row r="27" spans="7:13" x14ac:dyDescent="0.3">
      <c r="G27">
        <v>84</v>
      </c>
    </row>
    <row r="28" spans="7:13" x14ac:dyDescent="0.3">
      <c r="G28" s="46">
        <v>91</v>
      </c>
      <c r="L28" t="s">
        <v>291</v>
      </c>
    </row>
    <row r="29" spans="7:13" x14ac:dyDescent="0.3">
      <c r="G29">
        <f>AVERAGE(G2:G28)</f>
        <v>45.222222222222221</v>
      </c>
      <c r="L29" t="s">
        <v>301</v>
      </c>
    </row>
    <row r="30" spans="7:13" x14ac:dyDescent="0.3">
      <c r="G30">
        <f>_xlfn.STDEV.S(G2:G28)</f>
        <v>23.147243287157796</v>
      </c>
      <c r="L30" s="5"/>
    </row>
    <row r="31" spans="7:13" x14ac:dyDescent="0.3">
      <c r="L31" s="5" t="s">
        <v>87</v>
      </c>
      <c r="M31" t="s">
        <v>300</v>
      </c>
    </row>
    <row r="32" spans="7:13" x14ac:dyDescent="0.3">
      <c r="L32" s="5"/>
    </row>
    <row r="33" spans="12:13" x14ac:dyDescent="0.3">
      <c r="L33" s="5" t="s">
        <v>38</v>
      </c>
      <c r="M33" t="s">
        <v>302</v>
      </c>
    </row>
    <row r="56" spans="11:12" x14ac:dyDescent="0.3">
      <c r="K56" t="s">
        <v>278</v>
      </c>
      <c r="L56" t="s">
        <v>305</v>
      </c>
    </row>
    <row r="57" spans="11:12" x14ac:dyDescent="0.3">
      <c r="L57" t="s">
        <v>303</v>
      </c>
    </row>
    <row r="58" spans="11:12" x14ac:dyDescent="0.3">
      <c r="L58" s="5" t="s">
        <v>296</v>
      </c>
    </row>
    <row r="59" spans="11:12" x14ac:dyDescent="0.3">
      <c r="L59" s="5" t="s">
        <v>304</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70A883-C2FB-45BD-968E-97FE0AD9613D}">
  <sheetPr codeName="Sheet13">
    <tabColor rgb="FFFF0000"/>
  </sheetPr>
  <dimension ref="A1:L103"/>
  <sheetViews>
    <sheetView topLeftCell="A35" workbookViewId="0">
      <selection activeCell="I43" sqref="I43"/>
    </sheetView>
  </sheetViews>
  <sheetFormatPr defaultRowHeight="14.4" x14ac:dyDescent="0.3"/>
  <cols>
    <col min="1" max="1" width="13.77734375" style="1" customWidth="1"/>
    <col min="6" max="6" width="12" customWidth="1"/>
    <col min="9" max="9" width="14.44140625" customWidth="1"/>
    <col min="10" max="10" width="10.21875" bestFit="1" customWidth="1"/>
  </cols>
  <sheetData>
    <row r="1" spans="6:12" x14ac:dyDescent="0.3">
      <c r="F1" s="47" t="s">
        <v>122</v>
      </c>
    </row>
    <row r="2" spans="6:12" x14ac:dyDescent="0.3">
      <c r="F2" s="48">
        <v>-2E-3</v>
      </c>
      <c r="I2" s="5" t="s">
        <v>76</v>
      </c>
      <c r="J2" t="s">
        <v>286</v>
      </c>
    </row>
    <row r="3" spans="6:12" ht="15.6" x14ac:dyDescent="0.35">
      <c r="F3" s="48">
        <v>5.0000000000000001E-4</v>
      </c>
      <c r="I3" s="5"/>
      <c r="J3" s="2" t="s">
        <v>2</v>
      </c>
      <c r="K3" s="3" t="s">
        <v>293</v>
      </c>
      <c r="L3" s="5">
        <v>0</v>
      </c>
    </row>
    <row r="4" spans="6:12" ht="15.6" x14ac:dyDescent="0.35">
      <c r="F4" s="48">
        <v>2.5000000000000001E-3</v>
      </c>
      <c r="I4" s="5"/>
      <c r="J4" s="2" t="s">
        <v>16</v>
      </c>
      <c r="K4" s="3" t="s">
        <v>294</v>
      </c>
      <c r="L4" s="5">
        <v>0</v>
      </c>
    </row>
    <row r="5" spans="6:12" x14ac:dyDescent="0.3">
      <c r="F5" s="48">
        <v>1E-3</v>
      </c>
      <c r="I5" s="5"/>
    </row>
    <row r="6" spans="6:12" x14ac:dyDescent="0.3">
      <c r="F6" s="48">
        <v>2E-3</v>
      </c>
      <c r="I6" s="5"/>
      <c r="J6" t="s">
        <v>60</v>
      </c>
      <c r="K6" s="21"/>
    </row>
    <row r="7" spans="6:12" x14ac:dyDescent="0.3">
      <c r="F7" s="48">
        <v>1E-3</v>
      </c>
      <c r="I7" s="5"/>
      <c r="J7" t="s">
        <v>9</v>
      </c>
      <c r="K7">
        <f>COUNT(F2:F101)</f>
        <v>100</v>
      </c>
    </row>
    <row r="8" spans="6:12" x14ac:dyDescent="0.3">
      <c r="F8" s="48">
        <v>5.0000000000000001E-3</v>
      </c>
      <c r="I8" s="5"/>
      <c r="J8" t="s">
        <v>43</v>
      </c>
      <c r="K8">
        <f>K7-1</f>
        <v>99</v>
      </c>
    </row>
    <row r="9" spans="6:12" x14ac:dyDescent="0.3">
      <c r="F9" s="48">
        <v>-2E-3</v>
      </c>
      <c r="I9" s="5"/>
      <c r="J9" s="3" t="s">
        <v>45</v>
      </c>
      <c r="K9">
        <v>0.05</v>
      </c>
    </row>
    <row r="10" spans="6:12" x14ac:dyDescent="0.3">
      <c r="F10" s="48">
        <v>0</v>
      </c>
      <c r="I10" s="5"/>
      <c r="J10" t="s">
        <v>46</v>
      </c>
      <c r="K10">
        <f>0.05/2</f>
        <v>2.5000000000000001E-2</v>
      </c>
    </row>
    <row r="11" spans="6:12" ht="15" x14ac:dyDescent="0.35">
      <c r="F11" s="48">
        <v>1E-3</v>
      </c>
      <c r="I11" s="5"/>
      <c r="J11" t="s">
        <v>48</v>
      </c>
      <c r="K11">
        <f>ABS(_xlfn.T.INV(K10,K8))</f>
        <v>1.9842169515864165</v>
      </c>
    </row>
    <row r="12" spans="6:12" x14ac:dyDescent="0.3">
      <c r="F12" s="48">
        <v>-2.5000000000000001E-3</v>
      </c>
      <c r="I12" s="5"/>
    </row>
    <row r="13" spans="6:12" x14ac:dyDescent="0.3">
      <c r="F13" s="48">
        <v>-3.0000000000000001E-3</v>
      </c>
      <c r="I13" s="5"/>
      <c r="J13" t="s">
        <v>44</v>
      </c>
      <c r="K13" s="65">
        <f>K11</f>
        <v>1.9842169515864165</v>
      </c>
    </row>
    <row r="14" spans="6:12" x14ac:dyDescent="0.3">
      <c r="F14" s="48">
        <v>1E-3</v>
      </c>
      <c r="I14" s="5"/>
    </row>
    <row r="15" spans="6:12" x14ac:dyDescent="0.3">
      <c r="F15" s="48">
        <v>-5.0000000000000001E-4</v>
      </c>
      <c r="I15" s="5"/>
    </row>
    <row r="16" spans="6:12" ht="15.6" x14ac:dyDescent="0.35">
      <c r="F16" s="48">
        <v>0</v>
      </c>
      <c r="I16" t="s">
        <v>284</v>
      </c>
    </row>
    <row r="17" spans="6:10" x14ac:dyDescent="0.3">
      <c r="F17" s="48">
        <v>-3.0000000000000001E-3</v>
      </c>
    </row>
    <row r="18" spans="6:10" x14ac:dyDescent="0.3">
      <c r="F18" s="48">
        <v>-1E-3</v>
      </c>
      <c r="I18" s="3" t="s">
        <v>45</v>
      </c>
      <c r="J18">
        <v>0.05</v>
      </c>
    </row>
    <row r="19" spans="6:10" x14ac:dyDescent="0.3">
      <c r="F19" s="48">
        <v>5.0000000000000001E-4</v>
      </c>
      <c r="I19" t="s">
        <v>51</v>
      </c>
      <c r="J19" s="64">
        <f>F102</f>
        <v>-2.3000000000000006E-4</v>
      </c>
    </row>
    <row r="20" spans="6:10" x14ac:dyDescent="0.3">
      <c r="F20" s="48">
        <v>2.5000000000000001E-3</v>
      </c>
      <c r="I20" t="s">
        <v>52</v>
      </c>
      <c r="J20" s="5">
        <f>L3</f>
        <v>0</v>
      </c>
    </row>
    <row r="21" spans="6:10" x14ac:dyDescent="0.3">
      <c r="F21" s="48">
        <v>-2.5000000000000001E-3</v>
      </c>
      <c r="I21" t="s">
        <v>53</v>
      </c>
      <c r="J21" s="62">
        <f>F103</f>
        <v>1.695835660038609E-3</v>
      </c>
    </row>
    <row r="22" spans="6:10" x14ac:dyDescent="0.3">
      <c r="F22" s="48">
        <v>2E-3</v>
      </c>
      <c r="I22" t="s">
        <v>9</v>
      </c>
      <c r="J22">
        <f>K7</f>
        <v>100</v>
      </c>
    </row>
    <row r="23" spans="6:10" ht="15.6" x14ac:dyDescent="0.35">
      <c r="F23" s="48">
        <v>1E-3</v>
      </c>
      <c r="I23" t="s">
        <v>54</v>
      </c>
      <c r="J23" s="5">
        <f>(J19-J20)/(J21/SQRT(J22))</f>
        <v>-1.3562634954542923</v>
      </c>
    </row>
    <row r="24" spans="6:10" x14ac:dyDescent="0.3">
      <c r="F24" s="48">
        <v>1E-3</v>
      </c>
      <c r="I24" t="s">
        <v>87</v>
      </c>
    </row>
    <row r="25" spans="6:10" x14ac:dyDescent="0.3">
      <c r="F25" s="48">
        <v>1E-3</v>
      </c>
      <c r="I25" t="s">
        <v>55</v>
      </c>
      <c r="J25" s="64">
        <f>_xlfn.T.DIST.2T(-J23,K8)</f>
        <v>0.17810051823449119</v>
      </c>
    </row>
    <row r="26" spans="6:10" x14ac:dyDescent="0.3">
      <c r="F26" s="48">
        <v>-2E-3</v>
      </c>
    </row>
    <row r="27" spans="6:10" x14ac:dyDescent="0.3">
      <c r="F27" s="48">
        <v>-3.0000000000000001E-3</v>
      </c>
      <c r="I27" t="s">
        <v>291</v>
      </c>
    </row>
    <row r="28" spans="6:10" x14ac:dyDescent="0.3">
      <c r="F28" s="48">
        <v>-1.5E-3</v>
      </c>
      <c r="I28" t="s">
        <v>306</v>
      </c>
    </row>
    <row r="29" spans="6:10" x14ac:dyDescent="0.3">
      <c r="F29" s="48">
        <v>-5.0000000000000001E-4</v>
      </c>
    </row>
    <row r="30" spans="6:10" x14ac:dyDescent="0.3">
      <c r="F30" s="48">
        <v>0</v>
      </c>
      <c r="H30" t="s">
        <v>87</v>
      </c>
      <c r="I30" t="s">
        <v>307</v>
      </c>
    </row>
    <row r="31" spans="6:10" x14ac:dyDescent="0.3">
      <c r="F31" s="48">
        <v>-2.5000000000000001E-3</v>
      </c>
      <c r="I31" t="s">
        <v>308</v>
      </c>
      <c r="J31" s="63">
        <f>J19-K13*(SQRT((J21^2)/100))</f>
        <v>-5.664905863753348E-4</v>
      </c>
    </row>
    <row r="32" spans="6:10" x14ac:dyDescent="0.3">
      <c r="F32" s="48">
        <v>-3.0000000000000001E-3</v>
      </c>
      <c r="I32" t="s">
        <v>309</v>
      </c>
      <c r="J32" s="63">
        <f>J19+K13*(SQRT((J21^2)/100))</f>
        <v>1.0649058637533467E-4</v>
      </c>
    </row>
    <row r="33" spans="6:9" x14ac:dyDescent="0.3">
      <c r="F33" s="48">
        <v>-1E-3</v>
      </c>
    </row>
    <row r="34" spans="6:9" x14ac:dyDescent="0.3">
      <c r="F34" s="48">
        <v>2E-3</v>
      </c>
    </row>
    <row r="35" spans="6:9" x14ac:dyDescent="0.3">
      <c r="F35" s="48">
        <v>-1E-3</v>
      </c>
    </row>
    <row r="36" spans="6:9" x14ac:dyDescent="0.3">
      <c r="F36" s="48">
        <v>0</v>
      </c>
    </row>
    <row r="37" spans="6:9" x14ac:dyDescent="0.3">
      <c r="F37" s="48">
        <v>3.0000000000000001E-3</v>
      </c>
    </row>
    <row r="38" spans="6:9" x14ac:dyDescent="0.3">
      <c r="F38" s="48">
        <v>1.5E-3</v>
      </c>
    </row>
    <row r="39" spans="6:9" x14ac:dyDescent="0.3">
      <c r="F39" s="48">
        <v>0</v>
      </c>
    </row>
    <row r="40" spans="6:9" x14ac:dyDescent="0.3">
      <c r="F40" s="48">
        <v>0</v>
      </c>
    </row>
    <row r="41" spans="6:9" x14ac:dyDescent="0.3">
      <c r="F41" s="48">
        <v>-2.5000000000000001E-3</v>
      </c>
      <c r="H41" t="s">
        <v>310</v>
      </c>
      <c r="I41" s="4" t="s">
        <v>311</v>
      </c>
    </row>
    <row r="42" spans="6:9" x14ac:dyDescent="0.3">
      <c r="F42" s="48">
        <v>5.0000000000000001E-4</v>
      </c>
    </row>
    <row r="43" spans="6:9" x14ac:dyDescent="0.3">
      <c r="F43" s="48">
        <v>1E-3</v>
      </c>
      <c r="H43" t="s">
        <v>41</v>
      </c>
      <c r="I43" t="s">
        <v>312</v>
      </c>
    </row>
    <row r="44" spans="6:9" x14ac:dyDescent="0.3">
      <c r="F44" s="48">
        <v>5.0000000000000001E-4</v>
      </c>
      <c r="I44" t="s">
        <v>298</v>
      </c>
    </row>
    <row r="45" spans="6:9" x14ac:dyDescent="0.3">
      <c r="F45" s="48">
        <v>1E-3</v>
      </c>
    </row>
    <row r="46" spans="6:9" x14ac:dyDescent="0.3">
      <c r="F46" s="48">
        <v>2.5000000000000001E-3</v>
      </c>
    </row>
    <row r="47" spans="6:9" x14ac:dyDescent="0.3">
      <c r="F47" s="48">
        <v>1E-3</v>
      </c>
    </row>
    <row r="48" spans="6:9" x14ac:dyDescent="0.3">
      <c r="F48" s="48">
        <v>0</v>
      </c>
    </row>
    <row r="49" spans="6:6" x14ac:dyDescent="0.3">
      <c r="F49" s="48">
        <v>-2.5000000000000001E-3</v>
      </c>
    </row>
    <row r="50" spans="6:6" x14ac:dyDescent="0.3">
      <c r="F50" s="48">
        <v>-1E-3</v>
      </c>
    </row>
    <row r="51" spans="6:6" x14ac:dyDescent="0.3">
      <c r="F51" s="48">
        <v>3.5000000000000001E-3</v>
      </c>
    </row>
    <row r="52" spans="6:6" x14ac:dyDescent="0.3">
      <c r="F52" s="48">
        <v>0</v>
      </c>
    </row>
    <row r="53" spans="6:6" x14ac:dyDescent="0.3">
      <c r="F53" s="48">
        <v>-3.0000000000000001E-3</v>
      </c>
    </row>
    <row r="54" spans="6:6" x14ac:dyDescent="0.3">
      <c r="F54" s="48">
        <v>-2E-3</v>
      </c>
    </row>
    <row r="55" spans="6:6" x14ac:dyDescent="0.3">
      <c r="F55" s="48">
        <v>-1E-3</v>
      </c>
    </row>
    <row r="56" spans="6:6" x14ac:dyDescent="0.3">
      <c r="F56" s="48">
        <v>-1.5E-3</v>
      </c>
    </row>
    <row r="57" spans="6:6" x14ac:dyDescent="0.3">
      <c r="F57" s="48">
        <v>-1.5E-3</v>
      </c>
    </row>
    <row r="58" spans="6:6" x14ac:dyDescent="0.3">
      <c r="F58" s="48">
        <v>-2E-3</v>
      </c>
    </row>
    <row r="59" spans="6:6" x14ac:dyDescent="0.3">
      <c r="F59" s="48">
        <v>1E-3</v>
      </c>
    </row>
    <row r="60" spans="6:6" x14ac:dyDescent="0.3">
      <c r="F60" s="48">
        <v>-2.5000000000000001E-3</v>
      </c>
    </row>
    <row r="61" spans="6:6" x14ac:dyDescent="0.3">
      <c r="F61" s="48">
        <v>-5.0000000000000001E-4</v>
      </c>
    </row>
    <row r="62" spans="6:6" x14ac:dyDescent="0.3">
      <c r="F62" s="48">
        <v>-1.5E-3</v>
      </c>
    </row>
    <row r="63" spans="6:6" x14ac:dyDescent="0.3">
      <c r="F63" s="48">
        <v>-5.0000000000000001E-4</v>
      </c>
    </row>
    <row r="64" spans="6:6" x14ac:dyDescent="0.3">
      <c r="F64" s="48">
        <v>-1.5E-3</v>
      </c>
    </row>
    <row r="65" spans="6:6" x14ac:dyDescent="0.3">
      <c r="F65" s="48">
        <v>-5.0000000000000001E-4</v>
      </c>
    </row>
    <row r="66" spans="6:6" x14ac:dyDescent="0.3">
      <c r="F66" s="48">
        <v>-5.0000000000000001E-4</v>
      </c>
    </row>
    <row r="67" spans="6:6" x14ac:dyDescent="0.3">
      <c r="F67" s="48">
        <v>-1E-3</v>
      </c>
    </row>
    <row r="68" spans="6:6" x14ac:dyDescent="0.3">
      <c r="F68" s="48">
        <v>-1.5E-3</v>
      </c>
    </row>
    <row r="69" spans="6:6" x14ac:dyDescent="0.3">
      <c r="F69" s="48">
        <v>2.5000000000000001E-3</v>
      </c>
    </row>
    <row r="70" spans="6:6" x14ac:dyDescent="0.3">
      <c r="F70" s="48">
        <v>1E-3</v>
      </c>
    </row>
    <row r="71" spans="6:6" x14ac:dyDescent="0.3">
      <c r="F71" s="48">
        <v>5.0000000000000001E-4</v>
      </c>
    </row>
    <row r="72" spans="6:6" x14ac:dyDescent="0.3">
      <c r="F72" s="48">
        <v>0</v>
      </c>
    </row>
    <row r="73" spans="6:6" x14ac:dyDescent="0.3">
      <c r="F73" s="48">
        <v>-2E-3</v>
      </c>
    </row>
    <row r="74" spans="6:6" x14ac:dyDescent="0.3">
      <c r="F74" s="48">
        <v>-5.0000000000000001E-4</v>
      </c>
    </row>
    <row r="75" spans="6:6" x14ac:dyDescent="0.3">
      <c r="F75" s="48">
        <v>5.0000000000000001E-4</v>
      </c>
    </row>
    <row r="76" spans="6:6" x14ac:dyDescent="0.3">
      <c r="F76" s="48">
        <v>5.0000000000000001E-4</v>
      </c>
    </row>
    <row r="77" spans="6:6" x14ac:dyDescent="0.3">
      <c r="F77" s="48">
        <v>0</v>
      </c>
    </row>
    <row r="78" spans="6:6" x14ac:dyDescent="0.3">
      <c r="F78" s="48">
        <v>-5.0000000000000001E-4</v>
      </c>
    </row>
    <row r="79" spans="6:6" x14ac:dyDescent="0.3">
      <c r="F79" s="48">
        <v>2E-3</v>
      </c>
    </row>
    <row r="80" spans="6:6" x14ac:dyDescent="0.3">
      <c r="F80" s="48">
        <v>1E-3</v>
      </c>
    </row>
    <row r="81" spans="6:6" x14ac:dyDescent="0.3">
      <c r="F81" s="48">
        <v>-1.5E-3</v>
      </c>
    </row>
    <row r="82" spans="6:6" x14ac:dyDescent="0.3">
      <c r="F82" s="48">
        <v>-1E-3</v>
      </c>
    </row>
    <row r="83" spans="6:6" x14ac:dyDescent="0.3">
      <c r="F83" s="48">
        <v>-1E-3</v>
      </c>
    </row>
    <row r="84" spans="6:6" x14ac:dyDescent="0.3">
      <c r="F84" s="48">
        <v>5.0000000000000001E-4</v>
      </c>
    </row>
    <row r="85" spans="6:6" x14ac:dyDescent="0.3">
      <c r="F85" s="48">
        <v>-2.5000000000000001E-3</v>
      </c>
    </row>
    <row r="86" spans="6:6" x14ac:dyDescent="0.3">
      <c r="F86" s="48">
        <v>2.5000000000000001E-3</v>
      </c>
    </row>
    <row r="87" spans="6:6" x14ac:dyDescent="0.3">
      <c r="F87" s="48">
        <v>2E-3</v>
      </c>
    </row>
    <row r="88" spans="6:6" x14ac:dyDescent="0.3">
      <c r="F88" s="48">
        <v>2.5000000000000001E-3</v>
      </c>
    </row>
    <row r="89" spans="6:6" x14ac:dyDescent="0.3">
      <c r="F89" s="48">
        <v>-2E-3</v>
      </c>
    </row>
    <row r="90" spans="6:6" x14ac:dyDescent="0.3">
      <c r="F90" s="48">
        <v>0</v>
      </c>
    </row>
    <row r="91" spans="6:6" x14ac:dyDescent="0.3">
      <c r="F91" s="48">
        <v>-5.0000000000000001E-4</v>
      </c>
    </row>
    <row r="92" spans="6:6" x14ac:dyDescent="0.3">
      <c r="F92" s="48">
        <v>-1E-3</v>
      </c>
    </row>
    <row r="93" spans="6:6" x14ac:dyDescent="0.3">
      <c r="F93" s="48">
        <v>0</v>
      </c>
    </row>
    <row r="94" spans="6:6" x14ac:dyDescent="0.3">
      <c r="F94" s="48">
        <v>-2E-3</v>
      </c>
    </row>
    <row r="95" spans="6:6" x14ac:dyDescent="0.3">
      <c r="F95" s="48">
        <v>0</v>
      </c>
    </row>
    <row r="96" spans="6:6" x14ac:dyDescent="0.3">
      <c r="F96" s="48">
        <v>0</v>
      </c>
    </row>
    <row r="97" spans="6:6" x14ac:dyDescent="0.3">
      <c r="F97" s="48">
        <v>2E-3</v>
      </c>
    </row>
    <row r="98" spans="6:6" x14ac:dyDescent="0.3">
      <c r="F98" s="48">
        <v>-3.0000000000000001E-3</v>
      </c>
    </row>
    <row r="99" spans="6:6" x14ac:dyDescent="0.3">
      <c r="F99" s="48">
        <v>-5.0000000000000001E-4</v>
      </c>
    </row>
    <row r="100" spans="6:6" x14ac:dyDescent="0.3">
      <c r="F100" s="48">
        <v>-2E-3</v>
      </c>
    </row>
    <row r="101" spans="6:6" x14ac:dyDescent="0.3">
      <c r="F101" s="49">
        <v>-2E-3</v>
      </c>
    </row>
    <row r="102" spans="6:6" x14ac:dyDescent="0.3">
      <c r="F102" s="73">
        <f>AVERAGE(F2:F101)</f>
        <v>-2.3000000000000006E-4</v>
      </c>
    </row>
    <row r="103" spans="6:6" x14ac:dyDescent="0.3">
      <c r="F103">
        <f>_xlfn.STDEV.S(F2:F101)</f>
        <v>1.695835660038609E-3</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2BF4E6-E3C3-4CB8-8462-49F273ECA3B6}">
  <sheetPr codeName="Sheet14">
    <tabColor rgb="FFFF0000"/>
  </sheetPr>
  <dimension ref="A1:H45"/>
  <sheetViews>
    <sheetView topLeftCell="A3" workbookViewId="0">
      <selection activeCell="H27" sqref="H27"/>
    </sheetView>
  </sheetViews>
  <sheetFormatPr defaultRowHeight="14.4" x14ac:dyDescent="0.3"/>
  <cols>
    <col min="1" max="1" width="9.44140625" bestFit="1" customWidth="1"/>
    <col min="2" max="2" width="17.77734375" bestFit="1" customWidth="1"/>
    <col min="4" max="4" width="9.109375" bestFit="1" customWidth="1"/>
    <col min="5" max="5" width="17.77734375" bestFit="1" customWidth="1"/>
    <col min="7" max="7" width="9.44140625" bestFit="1" customWidth="1"/>
    <col min="8" max="8" width="17.77734375" bestFit="1" customWidth="1"/>
  </cols>
  <sheetData>
    <row r="1" spans="1:8" x14ac:dyDescent="0.3">
      <c r="A1" s="50" t="s">
        <v>123</v>
      </c>
      <c r="B1" s="51" t="s">
        <v>124</v>
      </c>
      <c r="D1" s="50" t="s">
        <v>123</v>
      </c>
      <c r="E1" s="51" t="s">
        <v>124</v>
      </c>
      <c r="G1" s="50" t="s">
        <v>123</v>
      </c>
      <c r="H1" s="51" t="s">
        <v>124</v>
      </c>
    </row>
    <row r="2" spans="1:8" x14ac:dyDescent="0.3">
      <c r="A2" t="s">
        <v>125</v>
      </c>
      <c r="B2">
        <v>235</v>
      </c>
      <c r="D2" t="s">
        <v>125</v>
      </c>
      <c r="E2">
        <v>235</v>
      </c>
      <c r="G2" t="s">
        <v>126</v>
      </c>
      <c r="H2">
        <v>296</v>
      </c>
    </row>
    <row r="3" spans="1:8" x14ac:dyDescent="0.3">
      <c r="A3" t="s">
        <v>125</v>
      </c>
      <c r="B3">
        <v>138</v>
      </c>
      <c r="D3" t="s">
        <v>125</v>
      </c>
      <c r="E3">
        <v>138</v>
      </c>
      <c r="G3" t="s">
        <v>126</v>
      </c>
      <c r="H3">
        <v>112</v>
      </c>
    </row>
    <row r="4" spans="1:8" x14ac:dyDescent="0.3">
      <c r="A4" t="s">
        <v>125</v>
      </c>
      <c r="B4">
        <v>77</v>
      </c>
      <c r="D4" t="s">
        <v>125</v>
      </c>
      <c r="E4">
        <v>77</v>
      </c>
      <c r="G4" t="s">
        <v>126</v>
      </c>
      <c r="H4">
        <v>77</v>
      </c>
    </row>
    <row r="5" spans="1:8" x14ac:dyDescent="0.3">
      <c r="A5" t="s">
        <v>125</v>
      </c>
      <c r="B5">
        <v>61</v>
      </c>
      <c r="D5" t="s">
        <v>125</v>
      </c>
      <c r="E5">
        <v>61</v>
      </c>
      <c r="G5" t="s">
        <v>126</v>
      </c>
      <c r="H5">
        <v>39</v>
      </c>
    </row>
    <row r="6" spans="1:8" x14ac:dyDescent="0.3">
      <c r="A6" t="s">
        <v>125</v>
      </c>
      <c r="B6">
        <v>61</v>
      </c>
      <c r="D6" t="s">
        <v>125</v>
      </c>
      <c r="E6">
        <v>61</v>
      </c>
      <c r="G6" t="s">
        <v>126</v>
      </c>
      <c r="H6">
        <v>14</v>
      </c>
    </row>
    <row r="7" spans="1:8" x14ac:dyDescent="0.3">
      <c r="A7" t="s">
        <v>125</v>
      </c>
      <c r="B7">
        <v>46</v>
      </c>
      <c r="D7" t="s">
        <v>125</v>
      </c>
      <c r="E7">
        <v>46</v>
      </c>
      <c r="G7" t="s">
        <v>126</v>
      </c>
      <c r="H7">
        <v>53</v>
      </c>
    </row>
    <row r="8" spans="1:8" x14ac:dyDescent="0.3">
      <c r="A8" t="s">
        <v>125</v>
      </c>
      <c r="B8">
        <v>50</v>
      </c>
      <c r="D8" t="s">
        <v>125</v>
      </c>
      <c r="E8">
        <v>50</v>
      </c>
      <c r="G8" t="s">
        <v>126</v>
      </c>
      <c r="H8">
        <v>14</v>
      </c>
    </row>
    <row r="9" spans="1:8" x14ac:dyDescent="0.3">
      <c r="A9" t="s">
        <v>125</v>
      </c>
      <c r="B9">
        <v>38</v>
      </c>
      <c r="D9" t="s">
        <v>125</v>
      </c>
      <c r="E9">
        <v>38</v>
      </c>
      <c r="G9" t="s">
        <v>126</v>
      </c>
      <c r="H9">
        <v>35</v>
      </c>
    </row>
    <row r="10" spans="1:8" x14ac:dyDescent="0.3">
      <c r="A10" t="s">
        <v>125</v>
      </c>
      <c r="B10">
        <v>36</v>
      </c>
      <c r="D10" t="s">
        <v>125</v>
      </c>
      <c r="E10">
        <v>36</v>
      </c>
      <c r="G10" t="s">
        <v>126</v>
      </c>
      <c r="H10">
        <v>30</v>
      </c>
    </row>
    <row r="11" spans="1:8" x14ac:dyDescent="0.3">
      <c r="A11" t="s">
        <v>125</v>
      </c>
      <c r="B11">
        <v>52</v>
      </c>
      <c r="D11" t="s">
        <v>125</v>
      </c>
      <c r="E11">
        <v>52</v>
      </c>
      <c r="G11" t="s">
        <v>126</v>
      </c>
      <c r="H11">
        <v>34</v>
      </c>
    </row>
    <row r="12" spans="1:8" x14ac:dyDescent="0.3">
      <c r="A12" t="s">
        <v>125</v>
      </c>
      <c r="B12">
        <v>21</v>
      </c>
      <c r="D12" t="s">
        <v>125</v>
      </c>
      <c r="E12">
        <v>21</v>
      </c>
      <c r="G12" t="s">
        <v>126</v>
      </c>
      <c r="H12">
        <v>39</v>
      </c>
    </row>
    <row r="13" spans="1:8" x14ac:dyDescent="0.3">
      <c r="A13" t="s">
        <v>125</v>
      </c>
      <c r="B13">
        <v>13</v>
      </c>
      <c r="D13" t="s">
        <v>125</v>
      </c>
      <c r="E13">
        <v>13</v>
      </c>
      <c r="G13" t="s">
        <v>126</v>
      </c>
      <c r="H13">
        <v>12</v>
      </c>
    </row>
    <row r="14" spans="1:8" x14ac:dyDescent="0.3">
      <c r="A14" t="s">
        <v>125</v>
      </c>
      <c r="B14">
        <v>13</v>
      </c>
      <c r="D14" t="s">
        <v>125</v>
      </c>
      <c r="E14">
        <v>13</v>
      </c>
      <c r="G14" t="s">
        <v>126</v>
      </c>
      <c r="H14">
        <v>17</v>
      </c>
    </row>
    <row r="15" spans="1:8" x14ac:dyDescent="0.3">
      <c r="A15" t="s">
        <v>125</v>
      </c>
      <c r="B15">
        <v>26</v>
      </c>
      <c r="D15" t="s">
        <v>125</v>
      </c>
      <c r="E15">
        <v>26</v>
      </c>
      <c r="G15" t="s">
        <v>126</v>
      </c>
      <c r="H15">
        <v>15</v>
      </c>
    </row>
    <row r="16" spans="1:8" x14ac:dyDescent="0.3">
      <c r="A16" t="s">
        <v>125</v>
      </c>
      <c r="B16">
        <v>19</v>
      </c>
      <c r="D16" t="s">
        <v>125</v>
      </c>
      <c r="E16">
        <v>19</v>
      </c>
      <c r="G16" t="s">
        <v>126</v>
      </c>
      <c r="H16">
        <v>20</v>
      </c>
    </row>
    <row r="17" spans="1:8" x14ac:dyDescent="0.3">
      <c r="A17" t="s">
        <v>125</v>
      </c>
      <c r="B17">
        <v>14</v>
      </c>
      <c r="D17" t="s">
        <v>125</v>
      </c>
      <c r="E17">
        <v>14</v>
      </c>
      <c r="G17" t="s">
        <v>126</v>
      </c>
      <c r="H17">
        <v>13</v>
      </c>
    </row>
    <row r="18" spans="1:8" x14ac:dyDescent="0.3">
      <c r="A18" t="s">
        <v>125</v>
      </c>
      <c r="B18">
        <v>18</v>
      </c>
      <c r="D18" t="s">
        <v>125</v>
      </c>
      <c r="E18">
        <v>18</v>
      </c>
      <c r="G18" t="s">
        <v>126</v>
      </c>
      <c r="H18">
        <v>15</v>
      </c>
    </row>
    <row r="19" spans="1:8" x14ac:dyDescent="0.3">
      <c r="A19" t="s">
        <v>125</v>
      </c>
      <c r="B19">
        <v>19</v>
      </c>
      <c r="D19" t="s">
        <v>125</v>
      </c>
      <c r="E19">
        <v>19</v>
      </c>
      <c r="G19" t="s">
        <v>126</v>
      </c>
      <c r="H19">
        <v>11</v>
      </c>
    </row>
    <row r="20" spans="1:8" x14ac:dyDescent="0.3">
      <c r="A20" t="s">
        <v>125</v>
      </c>
      <c r="B20">
        <v>16</v>
      </c>
      <c r="D20" t="s">
        <v>125</v>
      </c>
      <c r="E20">
        <v>16</v>
      </c>
      <c r="G20" t="s">
        <v>126</v>
      </c>
      <c r="H20">
        <v>9</v>
      </c>
    </row>
    <row r="21" spans="1:8" x14ac:dyDescent="0.3">
      <c r="A21" t="s">
        <v>125</v>
      </c>
      <c r="B21">
        <v>12</v>
      </c>
      <c r="D21" t="s">
        <v>125</v>
      </c>
      <c r="E21">
        <v>12</v>
      </c>
      <c r="G21" t="s">
        <v>126</v>
      </c>
      <c r="H21">
        <v>25</v>
      </c>
    </row>
    <row r="22" spans="1:8" x14ac:dyDescent="0.3">
      <c r="A22" t="s">
        <v>125</v>
      </c>
      <c r="B22">
        <v>14</v>
      </c>
      <c r="D22" t="s">
        <v>125</v>
      </c>
      <c r="E22">
        <v>14</v>
      </c>
      <c r="G22" t="s">
        <v>126</v>
      </c>
      <c r="H22">
        <v>9</v>
      </c>
    </row>
    <row r="23" spans="1:8" x14ac:dyDescent="0.3">
      <c r="A23" t="s">
        <v>125</v>
      </c>
      <c r="B23" s="1">
        <v>12</v>
      </c>
      <c r="D23" t="s">
        <v>125</v>
      </c>
      <c r="E23" s="1">
        <v>12</v>
      </c>
      <c r="G23" t="s">
        <v>126</v>
      </c>
      <c r="H23">
        <v>9</v>
      </c>
    </row>
    <row r="24" spans="1:8" x14ac:dyDescent="0.3">
      <c r="A24" t="s">
        <v>126</v>
      </c>
      <c r="B24">
        <v>296</v>
      </c>
      <c r="E24">
        <f>SUM(E2:E23)</f>
        <v>991</v>
      </c>
      <c r="H24">
        <f t="shared" ref="F24:H24" si="0">SUM(H2:H23)</f>
        <v>898</v>
      </c>
    </row>
    <row r="25" spans="1:8" x14ac:dyDescent="0.3">
      <c r="A25" t="s">
        <v>126</v>
      </c>
      <c r="B25">
        <v>112</v>
      </c>
      <c r="E25">
        <f>AVERAGE(E2:E23)</f>
        <v>45.045454545454547</v>
      </c>
      <c r="H25">
        <f>AVERAGE(H2:H23)</f>
        <v>40.81818181818182</v>
      </c>
    </row>
    <row r="26" spans="1:8" x14ac:dyDescent="0.3">
      <c r="A26" t="s">
        <v>126</v>
      </c>
      <c r="B26">
        <v>77</v>
      </c>
      <c r="E26">
        <f>COUNT(E2:E23)</f>
        <v>22</v>
      </c>
      <c r="H26">
        <f>COUNT(H2:H23)</f>
        <v>22</v>
      </c>
    </row>
    <row r="27" spans="1:8" x14ac:dyDescent="0.3">
      <c r="A27" t="s">
        <v>126</v>
      </c>
      <c r="B27">
        <v>39</v>
      </c>
      <c r="E27">
        <f>_xlfn.STDEV.S(E2:E23)</f>
        <v>51.868402412559121</v>
      </c>
      <c r="H27">
        <f>_xlfn.STDEV.S(H2:H23)</f>
        <v>62.258781261407975</v>
      </c>
    </row>
    <row r="28" spans="1:8" x14ac:dyDescent="0.3">
      <c r="A28" t="s">
        <v>126</v>
      </c>
      <c r="B28">
        <v>14</v>
      </c>
    </row>
    <row r="29" spans="1:8" x14ac:dyDescent="0.3">
      <c r="A29" t="s">
        <v>126</v>
      </c>
      <c r="B29">
        <v>53</v>
      </c>
    </row>
    <row r="30" spans="1:8" x14ac:dyDescent="0.3">
      <c r="A30" t="s">
        <v>126</v>
      </c>
      <c r="B30">
        <v>14</v>
      </c>
    </row>
    <row r="31" spans="1:8" x14ac:dyDescent="0.3">
      <c r="A31" t="s">
        <v>126</v>
      </c>
      <c r="B31">
        <v>35</v>
      </c>
    </row>
    <row r="32" spans="1:8" x14ac:dyDescent="0.3">
      <c r="A32" t="s">
        <v>126</v>
      </c>
      <c r="B32">
        <v>30</v>
      </c>
    </row>
    <row r="33" spans="1:2" x14ac:dyDescent="0.3">
      <c r="A33" t="s">
        <v>126</v>
      </c>
      <c r="B33">
        <v>34</v>
      </c>
    </row>
    <row r="34" spans="1:2" x14ac:dyDescent="0.3">
      <c r="A34" t="s">
        <v>126</v>
      </c>
      <c r="B34">
        <v>39</v>
      </c>
    </row>
    <row r="35" spans="1:2" x14ac:dyDescent="0.3">
      <c r="A35" t="s">
        <v>126</v>
      </c>
      <c r="B35">
        <v>12</v>
      </c>
    </row>
    <row r="36" spans="1:2" x14ac:dyDescent="0.3">
      <c r="A36" t="s">
        <v>126</v>
      </c>
      <c r="B36">
        <v>17</v>
      </c>
    </row>
    <row r="37" spans="1:2" x14ac:dyDescent="0.3">
      <c r="A37" t="s">
        <v>126</v>
      </c>
      <c r="B37">
        <v>15</v>
      </c>
    </row>
    <row r="38" spans="1:2" x14ac:dyDescent="0.3">
      <c r="A38" t="s">
        <v>126</v>
      </c>
      <c r="B38">
        <v>20</v>
      </c>
    </row>
    <row r="39" spans="1:2" x14ac:dyDescent="0.3">
      <c r="A39" t="s">
        <v>126</v>
      </c>
      <c r="B39">
        <v>13</v>
      </c>
    </row>
    <row r="40" spans="1:2" x14ac:dyDescent="0.3">
      <c r="A40" t="s">
        <v>126</v>
      </c>
      <c r="B40">
        <v>15</v>
      </c>
    </row>
    <row r="41" spans="1:2" x14ac:dyDescent="0.3">
      <c r="A41" t="s">
        <v>126</v>
      </c>
      <c r="B41">
        <v>11</v>
      </c>
    </row>
    <row r="42" spans="1:2" x14ac:dyDescent="0.3">
      <c r="A42" t="s">
        <v>126</v>
      </c>
      <c r="B42">
        <v>9</v>
      </c>
    </row>
    <row r="43" spans="1:2" x14ac:dyDescent="0.3">
      <c r="A43" t="s">
        <v>126</v>
      </c>
      <c r="B43">
        <v>25</v>
      </c>
    </row>
    <row r="44" spans="1:2" x14ac:dyDescent="0.3">
      <c r="A44" t="s">
        <v>126</v>
      </c>
      <c r="B44">
        <v>9</v>
      </c>
    </row>
    <row r="45" spans="1:2" x14ac:dyDescent="0.3">
      <c r="A45" t="s">
        <v>126</v>
      </c>
      <c r="B45">
        <v>9</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78F16C-4FB9-48F3-8E13-AF3CC1CAB1C4}">
  <sheetPr>
    <tabColor rgb="FFFF0000"/>
  </sheetPr>
  <dimension ref="A1:J22"/>
  <sheetViews>
    <sheetView workbookViewId="0">
      <selection activeCell="J22" sqref="J22"/>
    </sheetView>
  </sheetViews>
  <sheetFormatPr defaultRowHeight="14.4" x14ac:dyDescent="0.3"/>
  <cols>
    <col min="1" max="1" width="17.88671875" bestFit="1" customWidth="1"/>
    <col min="10" max="10" width="21" customWidth="1"/>
  </cols>
  <sheetData>
    <row r="1" spans="1:10" ht="21" x14ac:dyDescent="0.4">
      <c r="A1" s="54" t="s">
        <v>350</v>
      </c>
      <c r="J1" s="54" t="s">
        <v>351</v>
      </c>
    </row>
    <row r="4" spans="1:10" x14ac:dyDescent="0.3">
      <c r="A4" s="52" t="s">
        <v>127</v>
      </c>
      <c r="J4" s="52" t="s">
        <v>127</v>
      </c>
    </row>
    <row r="5" spans="1:10" x14ac:dyDescent="0.3">
      <c r="A5" s="1">
        <v>4.21</v>
      </c>
      <c r="J5" s="1">
        <v>9.66</v>
      </c>
    </row>
    <row r="6" spans="1:10" x14ac:dyDescent="0.3">
      <c r="A6" s="1">
        <v>5.55</v>
      </c>
      <c r="J6" s="53">
        <v>5.9</v>
      </c>
    </row>
    <row r="7" spans="1:10" x14ac:dyDescent="0.3">
      <c r="A7" s="1">
        <v>3.02</v>
      </c>
      <c r="J7" s="1">
        <v>8.02</v>
      </c>
    </row>
    <row r="8" spans="1:10" x14ac:dyDescent="0.3">
      <c r="A8" s="1">
        <v>5.13</v>
      </c>
      <c r="J8" s="1">
        <v>5.79</v>
      </c>
    </row>
    <row r="9" spans="1:10" x14ac:dyDescent="0.3">
      <c r="A9" s="1">
        <v>4.7699999999999996</v>
      </c>
      <c r="J9" s="1">
        <v>8.73</v>
      </c>
    </row>
    <row r="10" spans="1:10" x14ac:dyDescent="0.3">
      <c r="A10" s="1">
        <v>2.34</v>
      </c>
      <c r="J10" s="1">
        <v>3.82</v>
      </c>
    </row>
    <row r="11" spans="1:10" x14ac:dyDescent="0.3">
      <c r="A11" s="1">
        <v>3.54</v>
      </c>
      <c r="J11" s="1">
        <v>8.01</v>
      </c>
    </row>
    <row r="12" spans="1:10" x14ac:dyDescent="0.3">
      <c r="A12" s="53">
        <v>3.2</v>
      </c>
      <c r="J12" s="1">
        <v>8.35</v>
      </c>
    </row>
    <row r="13" spans="1:10" x14ac:dyDescent="0.3">
      <c r="A13" s="53">
        <v>4.5</v>
      </c>
      <c r="J13" s="1">
        <v>10.49</v>
      </c>
    </row>
    <row r="14" spans="1:10" x14ac:dyDescent="0.3">
      <c r="A14" s="53">
        <v>6.1</v>
      </c>
      <c r="J14" s="1">
        <v>6.68</v>
      </c>
    </row>
    <row r="15" spans="1:10" x14ac:dyDescent="0.3">
      <c r="A15" s="1">
        <v>0.38</v>
      </c>
      <c r="J15" s="1">
        <v>5.64</v>
      </c>
    </row>
    <row r="16" spans="1:10" x14ac:dyDescent="0.3">
      <c r="A16" s="1">
        <v>5.12</v>
      </c>
      <c r="J16" s="1">
        <v>4.08</v>
      </c>
    </row>
    <row r="17" spans="1:10" x14ac:dyDescent="0.3">
      <c r="A17" s="1">
        <v>6.46</v>
      </c>
      <c r="J17" s="1">
        <v>6.17</v>
      </c>
    </row>
    <row r="18" spans="1:10" x14ac:dyDescent="0.3">
      <c r="A18" s="1">
        <v>6.19</v>
      </c>
      <c r="J18" s="1">
        <v>9.91</v>
      </c>
    </row>
    <row r="19" spans="1:10" x14ac:dyDescent="0.3">
      <c r="A19" s="1">
        <v>3.79</v>
      </c>
      <c r="J19" s="1">
        <v>5.47</v>
      </c>
    </row>
    <row r="20" spans="1:10" x14ac:dyDescent="0.3">
      <c r="A20">
        <f>AVERAGE(A5:A19)</f>
        <v>4.2866666666666662</v>
      </c>
      <c r="J20">
        <f>AVERAGE(J5:J19)</f>
        <v>7.1146666666666656</v>
      </c>
    </row>
    <row r="21" spans="1:10" x14ac:dyDescent="0.3">
      <c r="A21">
        <f>COUNT(A5:A19)</f>
        <v>15</v>
      </c>
      <c r="J21">
        <f>COUNT(J5:J19)</f>
        <v>15</v>
      </c>
    </row>
    <row r="22" spans="1:10" x14ac:dyDescent="0.3">
      <c r="A22">
        <f>_xlfn.STDEV.S(A5:A19)</f>
        <v>1.6379851153460578</v>
      </c>
      <c r="J22">
        <f>_xlfn.STDEV.S(J5:J19)</f>
        <v>2.0821893239934717</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9840C5-6C20-4D1C-BC1F-6D74415FA768}">
  <sheetPr>
    <tabColor rgb="FFFF0000"/>
  </sheetPr>
  <dimension ref="A1:H34"/>
  <sheetViews>
    <sheetView workbookViewId="0">
      <selection activeCell="H21" sqref="H21"/>
    </sheetView>
  </sheetViews>
  <sheetFormatPr defaultRowHeight="14.4" x14ac:dyDescent="0.3"/>
  <cols>
    <col min="1" max="1" width="18.109375" bestFit="1" customWidth="1"/>
    <col min="2" max="2" width="20.88671875" bestFit="1" customWidth="1"/>
    <col min="3" max="3" width="37.109375" bestFit="1" customWidth="1"/>
    <col min="7" max="7" width="12.5546875" bestFit="1" customWidth="1"/>
    <col min="8" max="8" width="15.5546875" bestFit="1" customWidth="1"/>
    <col min="9" max="9" width="8.88671875" bestFit="1" customWidth="1"/>
    <col min="10" max="10" width="10.77734375" bestFit="1" customWidth="1"/>
    <col min="11" max="20" width="3.5546875" bestFit="1" customWidth="1"/>
    <col min="21" max="35" width="4.5546875" bestFit="1" customWidth="1"/>
    <col min="36" max="36" width="10.77734375" bestFit="1" customWidth="1"/>
  </cols>
  <sheetData>
    <row r="1" spans="1:8" x14ac:dyDescent="0.3">
      <c r="A1" s="45" t="s">
        <v>128</v>
      </c>
      <c r="B1" s="51" t="s">
        <v>129</v>
      </c>
      <c r="C1" s="51" t="s">
        <v>130</v>
      </c>
    </row>
    <row r="2" spans="1:8" x14ac:dyDescent="0.3">
      <c r="A2" t="s">
        <v>131</v>
      </c>
      <c r="B2" t="s">
        <v>132</v>
      </c>
      <c r="C2" s="19">
        <v>25</v>
      </c>
      <c r="G2" s="93" t="s">
        <v>357</v>
      </c>
    </row>
    <row r="3" spans="1:8" x14ac:dyDescent="0.3">
      <c r="A3" t="s">
        <v>133</v>
      </c>
      <c r="B3" t="s">
        <v>134</v>
      </c>
      <c r="C3" s="19">
        <v>2.5</v>
      </c>
      <c r="G3" s="60" t="s">
        <v>134</v>
      </c>
      <c r="H3" s="19">
        <f>AVERAGE(G4:G17)</f>
        <v>8.1285714217594691</v>
      </c>
    </row>
    <row r="4" spans="1:8" x14ac:dyDescent="0.3">
      <c r="A4" t="s">
        <v>135</v>
      </c>
      <c r="B4" t="s">
        <v>134</v>
      </c>
      <c r="C4" s="19">
        <v>21</v>
      </c>
      <c r="G4" s="94">
        <v>1.5</v>
      </c>
      <c r="H4" s="19">
        <f>COUNT(G4:G17)</f>
        <v>14</v>
      </c>
    </row>
    <row r="5" spans="1:8" x14ac:dyDescent="0.3">
      <c r="A5" t="s">
        <v>136</v>
      </c>
      <c r="B5" t="s">
        <v>132</v>
      </c>
      <c r="C5" s="19">
        <v>79.5</v>
      </c>
      <c r="G5" s="94">
        <v>2.5</v>
      </c>
      <c r="H5">
        <f>_xlfn.STDEV.S(G4:G17)</f>
        <v>5.4720870151008425</v>
      </c>
    </row>
    <row r="6" spans="1:8" x14ac:dyDescent="0.3">
      <c r="A6" t="s">
        <v>137</v>
      </c>
      <c r="B6" t="s">
        <v>134</v>
      </c>
      <c r="C6" s="19">
        <v>1.5</v>
      </c>
      <c r="G6" s="94">
        <v>3</v>
      </c>
    </row>
    <row r="7" spans="1:8" x14ac:dyDescent="0.3">
      <c r="A7" t="s">
        <v>138</v>
      </c>
      <c r="B7" t="s">
        <v>132</v>
      </c>
      <c r="C7" s="19">
        <v>5.5</v>
      </c>
      <c r="G7" s="94">
        <v>3.5</v>
      </c>
    </row>
    <row r="8" spans="1:8" x14ac:dyDescent="0.3">
      <c r="A8" t="s">
        <v>139</v>
      </c>
      <c r="B8" t="s">
        <v>132</v>
      </c>
      <c r="C8" s="19">
        <v>28.9</v>
      </c>
      <c r="G8" s="94">
        <v>4.5</v>
      </c>
    </row>
    <row r="9" spans="1:8" x14ac:dyDescent="0.3">
      <c r="A9" t="s">
        <v>140</v>
      </c>
      <c r="B9" t="s">
        <v>134</v>
      </c>
      <c r="C9" s="19">
        <v>3</v>
      </c>
      <c r="G9" s="94">
        <v>5.5999999046325684</v>
      </c>
    </row>
    <row r="10" spans="1:8" x14ac:dyDescent="0.3">
      <c r="A10" t="s">
        <v>141</v>
      </c>
      <c r="B10" t="s">
        <v>132</v>
      </c>
      <c r="C10" s="19">
        <v>6</v>
      </c>
      <c r="G10" s="94">
        <v>6.5</v>
      </c>
    </row>
    <row r="11" spans="1:8" x14ac:dyDescent="0.3">
      <c r="A11" t="s">
        <v>142</v>
      </c>
      <c r="B11" t="s">
        <v>134</v>
      </c>
      <c r="C11" s="19">
        <v>14</v>
      </c>
      <c r="G11" s="94">
        <v>7</v>
      </c>
    </row>
    <row r="12" spans="1:8" x14ac:dyDescent="0.3">
      <c r="A12" t="s">
        <v>143</v>
      </c>
      <c r="B12" t="s">
        <v>134</v>
      </c>
      <c r="C12" s="19">
        <v>3.5</v>
      </c>
      <c r="G12" s="94">
        <v>10</v>
      </c>
    </row>
    <row r="13" spans="1:8" x14ac:dyDescent="0.3">
      <c r="A13" t="s">
        <v>144</v>
      </c>
      <c r="B13" t="s">
        <v>134</v>
      </c>
      <c r="C13" s="19">
        <v>10.5</v>
      </c>
      <c r="G13" s="94">
        <v>10.5</v>
      </c>
    </row>
    <row r="14" spans="1:8" x14ac:dyDescent="0.3">
      <c r="A14" t="s">
        <v>145</v>
      </c>
      <c r="B14" t="s">
        <v>132</v>
      </c>
      <c r="C14" s="19">
        <v>7</v>
      </c>
      <c r="G14" s="94">
        <v>11.2</v>
      </c>
    </row>
    <row r="15" spans="1:8" x14ac:dyDescent="0.3">
      <c r="A15" t="s">
        <v>146</v>
      </c>
      <c r="B15" t="s">
        <v>132</v>
      </c>
      <c r="C15" s="19">
        <v>26</v>
      </c>
      <c r="G15" s="94">
        <v>13</v>
      </c>
    </row>
    <row r="16" spans="1:8" x14ac:dyDescent="0.3">
      <c r="A16" t="s">
        <v>147</v>
      </c>
      <c r="B16" t="s">
        <v>134</v>
      </c>
      <c r="C16" s="19">
        <v>6.5</v>
      </c>
      <c r="G16" s="94">
        <v>14</v>
      </c>
    </row>
    <row r="17" spans="1:8" x14ac:dyDescent="0.3">
      <c r="A17" t="s">
        <v>148</v>
      </c>
      <c r="B17" t="s">
        <v>134</v>
      </c>
      <c r="C17" s="19">
        <v>11.2</v>
      </c>
      <c r="G17" s="94">
        <v>21</v>
      </c>
    </row>
    <row r="18" spans="1:8" x14ac:dyDescent="0.3">
      <c r="A18" t="s">
        <v>149</v>
      </c>
      <c r="B18" t="s">
        <v>132</v>
      </c>
      <c r="C18" s="19">
        <v>4</v>
      </c>
      <c r="G18" s="60" t="s">
        <v>132</v>
      </c>
      <c r="H18" s="19">
        <f>AVERAGE(G19:G33)</f>
        <v>22.373333333333335</v>
      </c>
    </row>
    <row r="19" spans="1:8" x14ac:dyDescent="0.3">
      <c r="A19" t="s">
        <v>150</v>
      </c>
      <c r="B19" t="s">
        <v>132</v>
      </c>
      <c r="C19" s="19">
        <v>18</v>
      </c>
      <c r="G19" s="94">
        <v>4</v>
      </c>
      <c r="H19" s="19">
        <f>COUNT(G19:G33)</f>
        <v>15</v>
      </c>
    </row>
    <row r="20" spans="1:8" x14ac:dyDescent="0.3">
      <c r="A20" t="s">
        <v>151</v>
      </c>
      <c r="B20" t="s">
        <v>132</v>
      </c>
      <c r="C20" s="19">
        <v>8.4</v>
      </c>
      <c r="G20" s="94">
        <v>5.5</v>
      </c>
      <c r="H20">
        <f>_xlfn.STDEV.S(G19:G33)</f>
        <v>19.967955280780203</v>
      </c>
    </row>
    <row r="21" spans="1:8" x14ac:dyDescent="0.3">
      <c r="A21" t="s">
        <v>152</v>
      </c>
      <c r="B21" t="s">
        <v>132</v>
      </c>
      <c r="C21" s="19">
        <v>37</v>
      </c>
      <c r="G21" s="94">
        <v>6</v>
      </c>
    </row>
    <row r="22" spans="1:8" x14ac:dyDescent="0.3">
      <c r="A22" t="s">
        <v>153</v>
      </c>
      <c r="B22" t="s">
        <v>132</v>
      </c>
      <c r="C22" s="19">
        <v>12</v>
      </c>
      <c r="G22" s="94">
        <v>7</v>
      </c>
    </row>
    <row r="23" spans="1:8" x14ac:dyDescent="0.3">
      <c r="A23" t="s">
        <v>154</v>
      </c>
      <c r="B23" t="s">
        <v>132</v>
      </c>
      <c r="C23" s="19">
        <v>9.8000000000000007</v>
      </c>
      <c r="G23" s="94">
        <v>8.4</v>
      </c>
    </row>
    <row r="24" spans="1:8" x14ac:dyDescent="0.3">
      <c r="A24" t="s">
        <v>155</v>
      </c>
      <c r="B24" t="s">
        <v>134</v>
      </c>
      <c r="C24" s="19">
        <v>2.5</v>
      </c>
      <c r="G24" s="94">
        <v>9.8000000000000007</v>
      </c>
    </row>
    <row r="25" spans="1:8" x14ac:dyDescent="0.3">
      <c r="A25" t="s">
        <v>156</v>
      </c>
      <c r="B25" t="s">
        <v>132</v>
      </c>
      <c r="C25" s="19">
        <v>43</v>
      </c>
      <c r="G25" s="94">
        <v>12</v>
      </c>
    </row>
    <row r="26" spans="1:8" x14ac:dyDescent="0.3">
      <c r="A26" t="s">
        <v>157</v>
      </c>
      <c r="B26" t="s">
        <v>134</v>
      </c>
      <c r="C26" s="19">
        <v>13</v>
      </c>
      <c r="G26" s="94">
        <v>18</v>
      </c>
    </row>
    <row r="27" spans="1:8" x14ac:dyDescent="0.3">
      <c r="A27" t="s">
        <v>158</v>
      </c>
      <c r="B27" t="s">
        <v>134</v>
      </c>
      <c r="C27" s="19">
        <v>7</v>
      </c>
      <c r="G27" s="94">
        <v>25</v>
      </c>
    </row>
    <row r="28" spans="1:8" x14ac:dyDescent="0.3">
      <c r="A28" t="s">
        <v>159</v>
      </c>
      <c r="B28" t="s">
        <v>134</v>
      </c>
      <c r="C28" s="19">
        <v>10</v>
      </c>
      <c r="G28" s="94">
        <v>25.5</v>
      </c>
    </row>
    <row r="29" spans="1:8" ht="14.25" customHeight="1" x14ac:dyDescent="0.3">
      <c r="A29" t="s">
        <v>160</v>
      </c>
      <c r="B29" t="s">
        <v>132</v>
      </c>
      <c r="C29" s="19">
        <v>25.5</v>
      </c>
      <c r="G29" s="94">
        <v>26</v>
      </c>
    </row>
    <row r="30" spans="1:8" x14ac:dyDescent="0.3">
      <c r="A30" t="s">
        <v>161</v>
      </c>
      <c r="B30" t="s">
        <v>134</v>
      </c>
      <c r="C30" s="19">
        <v>4.5</v>
      </c>
      <c r="G30" s="94">
        <v>28.9</v>
      </c>
    </row>
    <row r="31" spans="1:8" x14ac:dyDescent="0.3">
      <c r="A31" s="46" t="s">
        <v>162</v>
      </c>
      <c r="B31" s="46" t="s">
        <v>134</v>
      </c>
      <c r="C31" s="55">
        <v>5.5999999046325684</v>
      </c>
      <c r="G31" s="94">
        <v>37</v>
      </c>
    </row>
    <row r="32" spans="1:8" x14ac:dyDescent="0.3">
      <c r="G32" s="94">
        <v>43</v>
      </c>
    </row>
    <row r="33" spans="7:7" x14ac:dyDescent="0.3">
      <c r="G33" s="94">
        <v>79.5</v>
      </c>
    </row>
    <row r="34" spans="7:7" x14ac:dyDescent="0.3">
      <c r="G34" s="60" t="s">
        <v>358</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87BC34-D9F3-45D3-BC01-C18D3E1A341F}">
  <sheetPr>
    <tabColor rgb="FFFF0000"/>
  </sheetPr>
  <dimension ref="A1:I43"/>
  <sheetViews>
    <sheetView workbookViewId="0">
      <selection activeCell="B1" activeCellId="1" sqref="H1:H40 B1:B40"/>
    </sheetView>
  </sheetViews>
  <sheetFormatPr defaultRowHeight="14.4" x14ac:dyDescent="0.3"/>
  <cols>
    <col min="1" max="1" width="18" bestFit="1" customWidth="1"/>
    <col min="2" max="2" width="13.5546875" style="5" bestFit="1" customWidth="1"/>
    <col min="3" max="3" width="15.44140625" style="5" customWidth="1"/>
    <col min="4" max="4" width="13.5546875" style="5" bestFit="1" customWidth="1"/>
    <col min="5" max="5" width="16.109375" style="5" bestFit="1" customWidth="1"/>
    <col min="6" max="6" width="13.109375" style="5" customWidth="1"/>
    <col min="7" max="7" width="15.6640625" style="5" customWidth="1"/>
    <col min="8" max="8" width="13.5546875" style="5" bestFit="1" customWidth="1"/>
    <col min="9" max="9" width="16.109375" style="5" bestFit="1" customWidth="1"/>
  </cols>
  <sheetData>
    <row r="1" spans="1:9" s="58" customFormat="1" ht="30" customHeight="1" x14ac:dyDescent="0.3">
      <c r="A1" s="56" t="s">
        <v>163</v>
      </c>
      <c r="B1" s="57" t="s">
        <v>164</v>
      </c>
      <c r="C1" s="57" t="s">
        <v>165</v>
      </c>
      <c r="D1" s="57" t="s">
        <v>166</v>
      </c>
      <c r="E1" s="57" t="s">
        <v>167</v>
      </c>
      <c r="F1" s="57" t="s">
        <v>168</v>
      </c>
      <c r="G1" s="57" t="s">
        <v>169</v>
      </c>
      <c r="H1" s="57" t="s">
        <v>170</v>
      </c>
      <c r="I1" s="57" t="s">
        <v>171</v>
      </c>
    </row>
    <row r="2" spans="1:9" x14ac:dyDescent="0.3">
      <c r="A2" t="s">
        <v>172</v>
      </c>
      <c r="B2" s="5">
        <v>19.07</v>
      </c>
      <c r="C2" s="5">
        <v>6.06</v>
      </c>
      <c r="D2" s="5">
        <v>17.940000000000001</v>
      </c>
      <c r="E2" s="5">
        <v>14.97</v>
      </c>
      <c r="F2" s="5">
        <v>11.98</v>
      </c>
      <c r="G2" s="5">
        <v>5.17</v>
      </c>
      <c r="H2" s="5">
        <v>18.510000000000002</v>
      </c>
      <c r="I2" s="5">
        <v>9.8699999999999992</v>
      </c>
    </row>
    <row r="3" spans="1:9" x14ac:dyDescent="0.3">
      <c r="A3" t="s">
        <v>173</v>
      </c>
      <c r="B3" s="5">
        <v>23.15</v>
      </c>
      <c r="C3" s="5">
        <v>6.97</v>
      </c>
      <c r="D3" s="5">
        <v>37.5</v>
      </c>
      <c r="E3" s="5">
        <v>8.7899999999999991</v>
      </c>
      <c r="F3" s="5">
        <v>32.71</v>
      </c>
      <c r="G3" s="5">
        <v>2.79</v>
      </c>
      <c r="H3" s="5">
        <v>36.979999999999997</v>
      </c>
      <c r="I3" s="5">
        <v>11.9</v>
      </c>
    </row>
    <row r="4" spans="1:9" x14ac:dyDescent="0.3">
      <c r="A4" t="s">
        <v>174</v>
      </c>
      <c r="B4" s="5">
        <v>28.22</v>
      </c>
      <c r="C4" s="5">
        <v>6.83</v>
      </c>
      <c r="D4" s="5">
        <v>21.37</v>
      </c>
      <c r="E4" s="5">
        <v>6.84</v>
      </c>
      <c r="F4" s="5">
        <v>24.45</v>
      </c>
      <c r="G4" s="5">
        <v>2.73</v>
      </c>
      <c r="H4" s="5">
        <v>41.27</v>
      </c>
      <c r="I4" s="5">
        <v>9.5399999999999991</v>
      </c>
    </row>
    <row r="5" spans="1:9" x14ac:dyDescent="0.3">
      <c r="A5" t="s">
        <v>175</v>
      </c>
      <c r="B5" s="5">
        <v>20.97</v>
      </c>
      <c r="C5" s="5">
        <v>5.79</v>
      </c>
      <c r="D5" s="5">
        <v>32.28</v>
      </c>
      <c r="E5" s="5">
        <v>8.9499999999999993</v>
      </c>
      <c r="F5" s="5">
        <v>15.01</v>
      </c>
      <c r="G5" s="5">
        <v>2.78</v>
      </c>
      <c r="H5" s="5">
        <v>41.05</v>
      </c>
      <c r="I5" s="5">
        <v>10.96</v>
      </c>
    </row>
    <row r="6" spans="1:9" x14ac:dyDescent="0.3">
      <c r="A6" t="s">
        <v>176</v>
      </c>
      <c r="B6" s="5">
        <v>23.96</v>
      </c>
      <c r="C6" s="5">
        <v>8.85</v>
      </c>
      <c r="D6" s="5">
        <v>22.76</v>
      </c>
      <c r="E6" s="5">
        <v>11.41</v>
      </c>
      <c r="F6" s="5">
        <v>28.14</v>
      </c>
      <c r="G6" s="5">
        <v>3.31</v>
      </c>
      <c r="H6" s="5">
        <v>45.2</v>
      </c>
      <c r="I6" s="5">
        <v>13.36</v>
      </c>
    </row>
    <row r="7" spans="1:9" x14ac:dyDescent="0.3">
      <c r="A7" t="s">
        <v>177</v>
      </c>
      <c r="B7" s="5">
        <v>8.1</v>
      </c>
      <c r="C7" s="5">
        <v>5.82</v>
      </c>
      <c r="D7" s="5">
        <v>26.65</v>
      </c>
      <c r="E7" s="5">
        <v>3.25</v>
      </c>
      <c r="F7" s="5">
        <v>24.45</v>
      </c>
      <c r="G7" s="5">
        <v>5.49</v>
      </c>
      <c r="H7" s="5">
        <v>20.74</v>
      </c>
      <c r="I7" s="5">
        <v>4.76</v>
      </c>
    </row>
    <row r="8" spans="1:9" x14ac:dyDescent="0.3">
      <c r="A8" t="s">
        <v>178</v>
      </c>
      <c r="B8" s="5">
        <v>27.19</v>
      </c>
      <c r="C8" s="5">
        <v>8.1</v>
      </c>
      <c r="D8" s="5">
        <v>26.39</v>
      </c>
      <c r="E8" s="5">
        <v>9.7100000000000009</v>
      </c>
      <c r="F8" s="5">
        <v>16.47</v>
      </c>
      <c r="G8" s="5">
        <v>1.98</v>
      </c>
      <c r="H8" s="5">
        <v>22.03</v>
      </c>
      <c r="I8" s="5">
        <v>7.89</v>
      </c>
    </row>
    <row r="9" spans="1:9" x14ac:dyDescent="0.3">
      <c r="A9" t="s">
        <v>179</v>
      </c>
      <c r="B9" s="5">
        <v>31.37</v>
      </c>
      <c r="C9" s="5">
        <v>8.31</v>
      </c>
      <c r="D9" s="5">
        <v>25.59</v>
      </c>
      <c r="E9" s="5">
        <v>9.9</v>
      </c>
      <c r="F9" s="5">
        <v>24.77</v>
      </c>
      <c r="G9" s="5">
        <v>4.8899999999999997</v>
      </c>
      <c r="H9" s="5">
        <v>33.04</v>
      </c>
      <c r="I9" s="5">
        <v>11.86</v>
      </c>
    </row>
    <row r="10" spans="1:9" x14ac:dyDescent="0.3">
      <c r="A10" t="s">
        <v>180</v>
      </c>
      <c r="B10" s="5">
        <v>16.97</v>
      </c>
      <c r="C10" s="5">
        <v>5.43</v>
      </c>
      <c r="D10" s="5">
        <v>34.68</v>
      </c>
      <c r="E10" s="5">
        <v>4.8600000000000003</v>
      </c>
      <c r="F10" s="5">
        <v>15.21</v>
      </c>
      <c r="G10" s="5">
        <v>3.37</v>
      </c>
      <c r="H10" s="5">
        <v>33.729999999999997</v>
      </c>
      <c r="I10" s="5">
        <v>6.67</v>
      </c>
    </row>
    <row r="11" spans="1:9" x14ac:dyDescent="0.3">
      <c r="A11" t="s">
        <v>181</v>
      </c>
      <c r="B11" s="5">
        <v>26.81</v>
      </c>
      <c r="C11" s="5">
        <v>8.8000000000000007</v>
      </c>
      <c r="D11" s="5">
        <v>12.85</v>
      </c>
      <c r="E11" s="5">
        <v>5.37</v>
      </c>
      <c r="F11" s="5">
        <v>18.420000000000002</v>
      </c>
      <c r="G11" s="5">
        <v>4.03</v>
      </c>
      <c r="H11" s="5">
        <v>23.57</v>
      </c>
      <c r="I11" s="5">
        <v>8.33</v>
      </c>
    </row>
    <row r="12" spans="1:9" x14ac:dyDescent="0.3">
      <c r="A12" t="s">
        <v>182</v>
      </c>
      <c r="B12" s="5">
        <v>17.02</v>
      </c>
      <c r="C12" s="5">
        <v>8.17</v>
      </c>
      <c r="D12" s="5">
        <v>32.04</v>
      </c>
      <c r="E12" s="5">
        <v>10.75</v>
      </c>
      <c r="F12" s="5">
        <v>18.57</v>
      </c>
      <c r="G12" s="5">
        <v>2.33</v>
      </c>
      <c r="H12" s="5">
        <v>39.89</v>
      </c>
      <c r="I12" s="5">
        <v>14.23</v>
      </c>
    </row>
    <row r="13" spans="1:9" x14ac:dyDescent="0.3">
      <c r="A13" t="s">
        <v>183</v>
      </c>
      <c r="B13" s="5">
        <v>25.36</v>
      </c>
      <c r="C13" s="5">
        <v>5.49</v>
      </c>
      <c r="D13" s="5">
        <v>26.64</v>
      </c>
      <c r="E13" s="5">
        <v>6.52</v>
      </c>
      <c r="F13" s="5">
        <v>11.87</v>
      </c>
      <c r="G13" s="5">
        <v>5.35</v>
      </c>
      <c r="H13" s="5">
        <v>21.37</v>
      </c>
      <c r="I13" s="5">
        <v>6.44</v>
      </c>
    </row>
    <row r="14" spans="1:9" x14ac:dyDescent="0.3">
      <c r="A14" t="s">
        <v>184</v>
      </c>
      <c r="B14" s="5">
        <v>25.39</v>
      </c>
      <c r="C14" s="5">
        <v>6.91</v>
      </c>
      <c r="D14" s="5">
        <v>37.14</v>
      </c>
      <c r="E14" s="5">
        <v>10.35</v>
      </c>
      <c r="F14" s="5">
        <v>15.87</v>
      </c>
      <c r="G14" s="5">
        <v>3.25</v>
      </c>
      <c r="H14" s="5">
        <v>36.99</v>
      </c>
      <c r="I14" s="5">
        <v>12.87</v>
      </c>
    </row>
    <row r="15" spans="1:9" x14ac:dyDescent="0.3">
      <c r="A15" t="s">
        <v>185</v>
      </c>
      <c r="B15" s="5">
        <v>20.91</v>
      </c>
      <c r="C15" s="5">
        <v>6.53</v>
      </c>
      <c r="D15" s="5">
        <v>21.43</v>
      </c>
      <c r="E15" s="5">
        <v>5.56</v>
      </c>
      <c r="F15" s="5">
        <v>24.46</v>
      </c>
      <c r="G15" s="5">
        <v>8.19</v>
      </c>
      <c r="H15" s="5">
        <v>32.46</v>
      </c>
      <c r="I15" s="5">
        <v>6.21</v>
      </c>
    </row>
    <row r="16" spans="1:9" x14ac:dyDescent="0.3">
      <c r="A16" t="s">
        <v>186</v>
      </c>
      <c r="B16" s="5">
        <v>24.11</v>
      </c>
      <c r="C16" s="5">
        <v>8.01</v>
      </c>
      <c r="D16" s="5">
        <v>27.46</v>
      </c>
      <c r="E16" s="5">
        <v>9.52</v>
      </c>
      <c r="F16" s="5">
        <v>22.6</v>
      </c>
      <c r="G16" s="5">
        <v>2.7</v>
      </c>
      <c r="H16" s="5">
        <v>19.45</v>
      </c>
      <c r="I16" s="5">
        <v>6.36</v>
      </c>
    </row>
    <row r="17" spans="1:9" x14ac:dyDescent="0.3">
      <c r="A17" t="s">
        <v>187</v>
      </c>
      <c r="B17" s="5">
        <v>26.14</v>
      </c>
      <c r="C17" s="5">
        <v>10.79</v>
      </c>
      <c r="D17" s="5">
        <v>10.71</v>
      </c>
      <c r="E17" s="5">
        <v>7.46</v>
      </c>
      <c r="F17" s="5">
        <v>24.46</v>
      </c>
      <c r="G17" s="5">
        <v>3.09</v>
      </c>
      <c r="H17" s="5">
        <v>29.95</v>
      </c>
      <c r="I17" s="5">
        <v>3.54</v>
      </c>
    </row>
    <row r="18" spans="1:9" x14ac:dyDescent="0.3">
      <c r="A18" t="s">
        <v>188</v>
      </c>
      <c r="B18" s="5">
        <v>15.88</v>
      </c>
      <c r="C18" s="5">
        <v>5.7</v>
      </c>
      <c r="D18" s="5">
        <v>55.51</v>
      </c>
      <c r="E18" s="5">
        <v>20.56</v>
      </c>
      <c r="F18" s="5">
        <v>17.34</v>
      </c>
      <c r="G18" s="5">
        <v>3.2</v>
      </c>
      <c r="H18" s="5">
        <v>26.42</v>
      </c>
      <c r="I18" s="5">
        <v>4.9800000000000004</v>
      </c>
    </row>
    <row r="19" spans="1:9" x14ac:dyDescent="0.3">
      <c r="A19" t="s">
        <v>189</v>
      </c>
      <c r="B19" s="5">
        <v>31.49</v>
      </c>
      <c r="C19" s="5">
        <v>6</v>
      </c>
      <c r="D19" s="5">
        <v>39.83</v>
      </c>
      <c r="E19" s="5">
        <v>6.07</v>
      </c>
      <c r="F19" s="5">
        <v>18.88</v>
      </c>
      <c r="G19" s="5">
        <v>4.09</v>
      </c>
      <c r="H19" s="5">
        <v>30.43</v>
      </c>
      <c r="I19" s="5">
        <v>8</v>
      </c>
    </row>
    <row r="20" spans="1:9" x14ac:dyDescent="0.3">
      <c r="A20" t="s">
        <v>190</v>
      </c>
      <c r="B20" s="5">
        <v>22.8</v>
      </c>
      <c r="C20" s="5">
        <v>8.6199999999999992</v>
      </c>
      <c r="D20" s="5">
        <v>18.690000000000001</v>
      </c>
      <c r="E20" s="5">
        <v>9.5</v>
      </c>
      <c r="F20" s="5">
        <v>14.58</v>
      </c>
      <c r="G20" s="5">
        <v>2.46</v>
      </c>
      <c r="H20" s="5">
        <v>18.190000000000001</v>
      </c>
      <c r="I20" s="5">
        <v>4.9400000000000004</v>
      </c>
    </row>
    <row r="21" spans="1:9" x14ac:dyDescent="0.3">
      <c r="A21" t="s">
        <v>191</v>
      </c>
      <c r="B21" s="5">
        <v>16.72</v>
      </c>
      <c r="C21" s="5">
        <v>5.36</v>
      </c>
      <c r="D21" s="5">
        <v>14.21</v>
      </c>
      <c r="E21" s="5">
        <v>4.92</v>
      </c>
      <c r="F21" s="5">
        <v>12.49</v>
      </c>
      <c r="G21" s="5">
        <v>7.02</v>
      </c>
      <c r="H21" s="5">
        <v>27.19</v>
      </c>
      <c r="I21" s="5">
        <v>9.3800000000000008</v>
      </c>
    </row>
    <row r="22" spans="1:9" x14ac:dyDescent="0.3">
      <c r="A22" t="s">
        <v>192</v>
      </c>
      <c r="B22" s="5">
        <v>25.14</v>
      </c>
      <c r="C22" s="5">
        <v>8.5</v>
      </c>
      <c r="D22" s="5">
        <v>21.57</v>
      </c>
      <c r="E22" s="5">
        <v>10</v>
      </c>
      <c r="F22" s="5">
        <v>27.16</v>
      </c>
      <c r="G22" s="5">
        <v>3.47</v>
      </c>
      <c r="H22" s="5">
        <v>28.63</v>
      </c>
      <c r="I22" s="5">
        <v>11.13</v>
      </c>
    </row>
    <row r="23" spans="1:9" x14ac:dyDescent="0.3">
      <c r="A23" t="s">
        <v>193</v>
      </c>
      <c r="B23" s="5">
        <v>20.84</v>
      </c>
      <c r="C23" s="5">
        <v>5.99</v>
      </c>
      <c r="D23" s="5">
        <v>43.6</v>
      </c>
      <c r="E23" s="5">
        <v>11.2</v>
      </c>
      <c r="F23" s="5">
        <v>26.42</v>
      </c>
      <c r="G23" s="5">
        <v>2.38</v>
      </c>
      <c r="H23" s="5">
        <v>27.91</v>
      </c>
      <c r="I23" s="5">
        <v>9.08</v>
      </c>
    </row>
    <row r="24" spans="1:9" x14ac:dyDescent="0.3">
      <c r="A24" t="s">
        <v>194</v>
      </c>
      <c r="B24" s="5">
        <v>29.89</v>
      </c>
      <c r="C24" s="5">
        <v>7</v>
      </c>
      <c r="D24" s="5">
        <v>15.96</v>
      </c>
      <c r="E24" s="5">
        <v>8.74</v>
      </c>
      <c r="F24" s="5">
        <v>16.399999999999999</v>
      </c>
      <c r="G24" s="5">
        <v>1.74</v>
      </c>
      <c r="H24" s="5">
        <v>42.09</v>
      </c>
      <c r="I24" s="5">
        <v>12.07</v>
      </c>
    </row>
    <row r="25" spans="1:9" x14ac:dyDescent="0.3">
      <c r="A25" t="s">
        <v>195</v>
      </c>
      <c r="B25" s="5">
        <v>28.5</v>
      </c>
      <c r="C25" s="5">
        <v>7.33</v>
      </c>
      <c r="D25" s="5">
        <v>34.57</v>
      </c>
      <c r="E25" s="5">
        <v>11.11</v>
      </c>
      <c r="F25" s="5">
        <v>19.440000000000001</v>
      </c>
      <c r="G25" s="5">
        <v>4.01</v>
      </c>
      <c r="H25" s="5">
        <v>42.56</v>
      </c>
      <c r="I25" s="5">
        <v>13.09</v>
      </c>
    </row>
    <row r="26" spans="1:9" x14ac:dyDescent="0.3">
      <c r="A26" t="s">
        <v>196</v>
      </c>
      <c r="B26" s="5">
        <v>18.7</v>
      </c>
      <c r="C26" s="5">
        <v>6.13</v>
      </c>
      <c r="D26" s="5">
        <v>24.03</v>
      </c>
      <c r="E26" s="5">
        <v>10.16</v>
      </c>
      <c r="F26" s="5">
        <v>15.67</v>
      </c>
      <c r="G26" s="5">
        <v>3.59</v>
      </c>
      <c r="H26" s="5">
        <v>30.73</v>
      </c>
      <c r="I26" s="5">
        <v>9.15</v>
      </c>
    </row>
    <row r="27" spans="1:9" x14ac:dyDescent="0.3">
      <c r="A27" t="s">
        <v>197</v>
      </c>
      <c r="B27" s="5">
        <v>15.78</v>
      </c>
      <c r="C27" s="5">
        <v>6.24</v>
      </c>
      <c r="D27" s="5">
        <v>27.9</v>
      </c>
      <c r="E27" s="5">
        <v>5.25</v>
      </c>
      <c r="F27" s="5">
        <v>19.43</v>
      </c>
      <c r="G27" s="5">
        <v>3.82</v>
      </c>
      <c r="H27" s="5">
        <v>9.01</v>
      </c>
      <c r="I27" s="5">
        <v>6.94</v>
      </c>
    </row>
    <row r="28" spans="1:9" x14ac:dyDescent="0.3">
      <c r="A28" t="s">
        <v>198</v>
      </c>
      <c r="B28" s="5">
        <v>20.51</v>
      </c>
      <c r="C28" s="5">
        <v>7.28</v>
      </c>
      <c r="D28" s="5">
        <v>35.049999999999997</v>
      </c>
      <c r="E28" s="5">
        <v>9.32</v>
      </c>
      <c r="F28" s="5">
        <v>26.42</v>
      </c>
      <c r="G28" s="5">
        <v>5.27</v>
      </c>
      <c r="H28" s="5">
        <v>27.99</v>
      </c>
      <c r="I28" s="5">
        <v>10.220000000000001</v>
      </c>
    </row>
    <row r="29" spans="1:9" x14ac:dyDescent="0.3">
      <c r="A29" t="s">
        <v>199</v>
      </c>
      <c r="B29" s="5">
        <v>35.909999999999997</v>
      </c>
      <c r="C29" s="5">
        <v>6.77</v>
      </c>
      <c r="D29" s="5">
        <v>27.98</v>
      </c>
      <c r="E29" s="5">
        <v>10.62</v>
      </c>
      <c r="F29" s="5">
        <v>19.93</v>
      </c>
      <c r="G29" s="5">
        <v>1.96</v>
      </c>
      <c r="H29" s="5">
        <v>27.69</v>
      </c>
      <c r="I29" s="5">
        <v>10.220000000000001</v>
      </c>
    </row>
    <row r="30" spans="1:9" x14ac:dyDescent="0.3">
      <c r="A30" t="s">
        <v>200</v>
      </c>
      <c r="B30" s="5">
        <v>27.68</v>
      </c>
      <c r="C30" s="5">
        <v>6.78</v>
      </c>
      <c r="D30" s="5">
        <v>18.55</v>
      </c>
      <c r="E30" s="5">
        <v>9.9</v>
      </c>
      <c r="F30" s="5">
        <v>9.9700000000000006</v>
      </c>
      <c r="G30" s="5">
        <v>2.35</v>
      </c>
      <c r="H30" s="5">
        <v>19.41</v>
      </c>
      <c r="I30" s="5">
        <v>6.93</v>
      </c>
    </row>
    <row r="31" spans="1:9" x14ac:dyDescent="0.3">
      <c r="A31" t="s">
        <v>201</v>
      </c>
      <c r="B31" s="5">
        <v>21.2</v>
      </c>
      <c r="C31" s="5">
        <v>8.3699999999999992</v>
      </c>
      <c r="D31" s="5">
        <v>27.24</v>
      </c>
      <c r="E31" s="5">
        <v>7.07</v>
      </c>
      <c r="F31" s="5">
        <v>17.46</v>
      </c>
      <c r="G31" s="5">
        <v>5</v>
      </c>
      <c r="H31" s="5">
        <v>23.57</v>
      </c>
      <c r="I31" s="5">
        <v>9.1</v>
      </c>
    </row>
    <row r="32" spans="1:9" x14ac:dyDescent="0.3">
      <c r="A32" t="s">
        <v>202</v>
      </c>
      <c r="B32" s="5">
        <v>28.12</v>
      </c>
      <c r="C32" s="5">
        <v>7.38</v>
      </c>
      <c r="D32" s="5">
        <v>34.630000000000003</v>
      </c>
      <c r="E32" s="5">
        <v>16.52</v>
      </c>
      <c r="F32" s="5">
        <v>13.36</v>
      </c>
      <c r="G32" s="5">
        <v>4.3099999999999996</v>
      </c>
      <c r="H32" s="5">
        <v>9.92</v>
      </c>
      <c r="I32" s="5">
        <v>4.83</v>
      </c>
    </row>
    <row r="33" spans="1:9" x14ac:dyDescent="0.3">
      <c r="A33" t="s">
        <v>203</v>
      </c>
      <c r="B33" s="5">
        <v>18.03</v>
      </c>
      <c r="C33" s="5">
        <v>6.78</v>
      </c>
      <c r="D33" s="5">
        <v>25.54</v>
      </c>
      <c r="E33" s="5">
        <v>10.38</v>
      </c>
      <c r="F33" s="5">
        <v>21.61</v>
      </c>
      <c r="G33" s="5">
        <v>2.77</v>
      </c>
      <c r="H33" s="5">
        <v>31.53</v>
      </c>
      <c r="I33" s="5">
        <v>9.33</v>
      </c>
    </row>
    <row r="34" spans="1:9" x14ac:dyDescent="0.3">
      <c r="A34" t="s">
        <v>204</v>
      </c>
      <c r="B34" s="5">
        <v>21.23</v>
      </c>
      <c r="C34" s="5">
        <v>5.53</v>
      </c>
      <c r="D34" s="5">
        <v>24.47</v>
      </c>
      <c r="E34" s="5">
        <v>7.24</v>
      </c>
      <c r="F34" s="5">
        <v>51.41</v>
      </c>
      <c r="G34" s="5">
        <v>3.89</v>
      </c>
      <c r="H34" s="5">
        <v>31.05</v>
      </c>
      <c r="I34" s="5">
        <v>12.64</v>
      </c>
    </row>
    <row r="35" spans="1:9" x14ac:dyDescent="0.3">
      <c r="A35" t="s">
        <v>205</v>
      </c>
      <c r="B35" s="5">
        <v>14.31</v>
      </c>
      <c r="C35" s="5">
        <v>5.18</v>
      </c>
      <c r="D35" s="5">
        <v>27.51</v>
      </c>
      <c r="E35" s="5">
        <v>8.66</v>
      </c>
      <c r="F35" s="5">
        <v>12.54</v>
      </c>
      <c r="G35" s="5">
        <v>2.57</v>
      </c>
      <c r="H35" s="5">
        <v>16.8</v>
      </c>
      <c r="I35" s="5">
        <v>7.78</v>
      </c>
    </row>
    <row r="36" spans="1:9" x14ac:dyDescent="0.3">
      <c r="A36" t="s">
        <v>206</v>
      </c>
      <c r="B36" s="5">
        <v>24.8</v>
      </c>
      <c r="C36" s="5">
        <v>8.8699999999999992</v>
      </c>
      <c r="D36" s="5">
        <v>21.86</v>
      </c>
      <c r="E36" s="5">
        <v>10.35</v>
      </c>
      <c r="F36" s="5">
        <v>20.85</v>
      </c>
      <c r="G36" s="5">
        <v>3.92</v>
      </c>
      <c r="H36" s="5">
        <v>28.26</v>
      </c>
      <c r="I36" s="5">
        <v>9.06</v>
      </c>
    </row>
    <row r="37" spans="1:9" x14ac:dyDescent="0.3">
      <c r="A37" t="s">
        <v>207</v>
      </c>
      <c r="B37" s="5">
        <v>30.77</v>
      </c>
      <c r="C37" s="5">
        <v>11.27</v>
      </c>
      <c r="D37" s="5">
        <v>21.47</v>
      </c>
      <c r="E37" s="5">
        <v>8.57</v>
      </c>
      <c r="F37" s="5">
        <v>17.170000000000002</v>
      </c>
      <c r="G37" s="5">
        <v>3.78</v>
      </c>
      <c r="H37" s="5">
        <v>33.56</v>
      </c>
      <c r="I37" s="5">
        <v>10.32</v>
      </c>
    </row>
    <row r="38" spans="1:9" x14ac:dyDescent="0.3">
      <c r="A38" t="s">
        <v>208</v>
      </c>
      <c r="B38" s="5">
        <v>28.26</v>
      </c>
      <c r="C38" s="5">
        <v>6</v>
      </c>
      <c r="D38" s="5">
        <v>38.15</v>
      </c>
      <c r="E38" s="5">
        <v>8.27</v>
      </c>
      <c r="F38" s="5">
        <v>27.43</v>
      </c>
      <c r="G38" s="5">
        <v>2.57</v>
      </c>
      <c r="H38" s="5">
        <v>37.31</v>
      </c>
      <c r="I38" s="5">
        <v>9.66</v>
      </c>
    </row>
    <row r="39" spans="1:9" x14ac:dyDescent="0.3">
      <c r="A39" t="s">
        <v>209</v>
      </c>
      <c r="B39" s="5">
        <v>26.44</v>
      </c>
      <c r="C39" s="5">
        <v>7.35</v>
      </c>
      <c r="D39" s="5">
        <v>37.5</v>
      </c>
      <c r="E39" s="5">
        <v>14.93</v>
      </c>
      <c r="F39" s="5">
        <v>15.62</v>
      </c>
      <c r="G39" s="5">
        <v>3.18</v>
      </c>
      <c r="H39" s="5">
        <v>40.89</v>
      </c>
      <c r="I39" s="5">
        <v>10.93</v>
      </c>
    </row>
    <row r="40" spans="1:9" x14ac:dyDescent="0.3">
      <c r="A40" s="46" t="s">
        <v>210</v>
      </c>
      <c r="B40" s="59">
        <v>15.31</v>
      </c>
      <c r="C40" s="59">
        <v>7.16</v>
      </c>
      <c r="D40" s="59">
        <v>43.09</v>
      </c>
      <c r="E40" s="59">
        <v>10.9</v>
      </c>
      <c r="F40" s="59">
        <v>33.29</v>
      </c>
      <c r="G40" s="59">
        <v>3.87</v>
      </c>
      <c r="H40" s="59">
        <v>27.15</v>
      </c>
      <c r="I40" s="59">
        <v>10.76</v>
      </c>
    </row>
    <row r="41" spans="1:9" x14ac:dyDescent="0.3">
      <c r="B41" s="5">
        <f>AVERAGE(B2:B40)</f>
        <v>23.1551282051282</v>
      </c>
      <c r="H41" s="5">
        <f>AVERAGE(H2:H40)</f>
        <v>29.090256410256416</v>
      </c>
    </row>
    <row r="42" spans="1:9" x14ac:dyDescent="0.3">
      <c r="B42" s="5">
        <f>COUNT(B2:B40)</f>
        <v>39</v>
      </c>
      <c r="H42" s="5">
        <f>COUNT(H2:H40)</f>
        <v>39</v>
      </c>
    </row>
    <row r="43" spans="1:9" x14ac:dyDescent="0.3">
      <c r="B43" s="5">
        <f>_xlfn.STDEV.S(B2:B40)</f>
        <v>5.802643168960933</v>
      </c>
      <c r="H43" s="5">
        <f>_xlfn.STDEV.S(H2:H40)</f>
        <v>8.9327250180621238</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D9EE7F-AEBC-4531-AD76-8F213AB426B9}">
  <sheetPr>
    <tabColor rgb="FFFF0000"/>
  </sheetPr>
  <dimension ref="A1:L41"/>
  <sheetViews>
    <sheetView topLeftCell="C8" workbookViewId="0">
      <selection activeCell="F14" sqref="F14:L29"/>
    </sheetView>
  </sheetViews>
  <sheetFormatPr defaultRowHeight="14.4" x14ac:dyDescent="0.3"/>
  <cols>
    <col min="1" max="1" width="27.6640625" style="60" customWidth="1"/>
    <col min="2" max="2" width="29.109375" style="60" customWidth="1"/>
    <col min="3" max="3" width="19.88671875" customWidth="1"/>
    <col min="4" max="4" width="20" customWidth="1"/>
    <col min="6" max="6" width="25.6640625" bestFit="1" customWidth="1"/>
    <col min="7" max="7" width="12" bestFit="1" customWidth="1"/>
    <col min="8" max="8" width="5.109375" bestFit="1" customWidth="1"/>
    <col min="9" max="10" width="12" bestFit="1" customWidth="1"/>
    <col min="11" max="11" width="11" bestFit="1" customWidth="1"/>
    <col min="12" max="12" width="12" bestFit="1" customWidth="1"/>
  </cols>
  <sheetData>
    <row r="1" spans="1:9" ht="15" customHeight="1" x14ac:dyDescent="0.3">
      <c r="A1" s="50" t="s">
        <v>128</v>
      </c>
      <c r="B1" s="51" t="s">
        <v>123</v>
      </c>
      <c r="C1" s="51" t="s">
        <v>211</v>
      </c>
      <c r="D1" s="51" t="s">
        <v>212</v>
      </c>
      <c r="F1" s="111" t="s">
        <v>214</v>
      </c>
      <c r="G1" s="111" t="s">
        <v>221</v>
      </c>
      <c r="H1" s="111" t="s">
        <v>230</v>
      </c>
      <c r="I1" s="111" t="s">
        <v>238</v>
      </c>
    </row>
    <row r="2" spans="1:9" x14ac:dyDescent="0.3">
      <c r="A2" s="60" t="s">
        <v>213</v>
      </c>
      <c r="B2" s="60" t="s">
        <v>214</v>
      </c>
      <c r="C2">
        <v>240</v>
      </c>
      <c r="D2">
        <v>375</v>
      </c>
      <c r="F2" s="95">
        <v>220</v>
      </c>
      <c r="G2" s="95">
        <v>77</v>
      </c>
      <c r="H2" s="95">
        <v>290</v>
      </c>
      <c r="I2" s="95">
        <v>181</v>
      </c>
    </row>
    <row r="3" spans="1:9" x14ac:dyDescent="0.3">
      <c r="A3" s="60" t="s">
        <v>139</v>
      </c>
      <c r="B3" s="60" t="s">
        <v>214</v>
      </c>
      <c r="C3">
        <v>777</v>
      </c>
      <c r="D3">
        <v>522</v>
      </c>
      <c r="F3" s="95">
        <v>233</v>
      </c>
      <c r="G3" s="95">
        <v>83</v>
      </c>
      <c r="H3" s="95">
        <v>420</v>
      </c>
      <c r="I3" s="95">
        <v>397</v>
      </c>
    </row>
    <row r="4" spans="1:9" x14ac:dyDescent="0.3">
      <c r="A4" s="60" t="s">
        <v>215</v>
      </c>
      <c r="B4" s="60" t="s">
        <v>214</v>
      </c>
      <c r="C4">
        <v>266</v>
      </c>
      <c r="D4">
        <v>282</v>
      </c>
      <c r="F4" s="95">
        <v>240</v>
      </c>
      <c r="G4" s="95">
        <v>100</v>
      </c>
      <c r="H4" s="95">
        <v>450</v>
      </c>
      <c r="I4" s="95">
        <v>466</v>
      </c>
    </row>
    <row r="5" spans="1:9" x14ac:dyDescent="0.3">
      <c r="A5" s="60" t="s">
        <v>216</v>
      </c>
      <c r="B5" s="60" t="s">
        <v>214</v>
      </c>
      <c r="C5">
        <v>383</v>
      </c>
      <c r="D5">
        <v>254</v>
      </c>
      <c r="F5" s="95">
        <v>266</v>
      </c>
      <c r="G5" s="95">
        <v>109</v>
      </c>
      <c r="H5" s="95">
        <v>545</v>
      </c>
      <c r="I5" s="95">
        <v>554</v>
      </c>
    </row>
    <row r="6" spans="1:9" x14ac:dyDescent="0.3">
      <c r="A6" s="60" t="s">
        <v>150</v>
      </c>
      <c r="B6" s="60" t="s">
        <v>214</v>
      </c>
      <c r="C6">
        <v>321</v>
      </c>
      <c r="D6">
        <v>321</v>
      </c>
      <c r="F6" s="95">
        <v>321</v>
      </c>
      <c r="G6" s="95">
        <v>150</v>
      </c>
      <c r="H6" s="95">
        <v>583</v>
      </c>
      <c r="I6" s="95">
        <v>644</v>
      </c>
    </row>
    <row r="7" spans="1:9" x14ac:dyDescent="0.3">
      <c r="A7" s="60" t="s">
        <v>217</v>
      </c>
      <c r="B7" s="60" t="s">
        <v>214</v>
      </c>
      <c r="C7">
        <v>580</v>
      </c>
      <c r="D7">
        <v>456</v>
      </c>
      <c r="F7" s="95">
        <v>383</v>
      </c>
      <c r="G7" s="95">
        <v>306</v>
      </c>
      <c r="H7" s="95">
        <v>688</v>
      </c>
      <c r="I7" s="95">
        <v>646</v>
      </c>
    </row>
    <row r="8" spans="1:9" x14ac:dyDescent="0.3">
      <c r="A8" s="60" t="s">
        <v>155</v>
      </c>
      <c r="B8" s="60" t="s">
        <v>214</v>
      </c>
      <c r="C8">
        <v>220</v>
      </c>
      <c r="D8">
        <v>335</v>
      </c>
      <c r="F8" s="95">
        <v>389</v>
      </c>
      <c r="G8" s="95">
        <v>335</v>
      </c>
      <c r="H8" s="95">
        <v>906</v>
      </c>
      <c r="I8" s="95">
        <v>695</v>
      </c>
    </row>
    <row r="9" spans="1:9" x14ac:dyDescent="0.3">
      <c r="A9" s="60" t="s">
        <v>218</v>
      </c>
      <c r="B9" s="60" t="s">
        <v>214</v>
      </c>
      <c r="C9">
        <v>389</v>
      </c>
      <c r="D9">
        <v>335</v>
      </c>
      <c r="F9" s="95">
        <v>392</v>
      </c>
      <c r="G9" s="95">
        <v>396</v>
      </c>
      <c r="H9" s="95">
        <v>970</v>
      </c>
      <c r="I9" s="95">
        <v>754</v>
      </c>
    </row>
    <row r="10" spans="1:9" x14ac:dyDescent="0.3">
      <c r="A10" s="60" t="s">
        <v>160</v>
      </c>
      <c r="B10" s="60" t="s">
        <v>214</v>
      </c>
      <c r="C10">
        <v>233</v>
      </c>
      <c r="D10">
        <v>223</v>
      </c>
      <c r="F10" s="95">
        <v>580</v>
      </c>
      <c r="G10" s="95">
        <v>655</v>
      </c>
      <c r="H10" s="95">
        <v>1200</v>
      </c>
      <c r="I10" s="95">
        <v>779</v>
      </c>
    </row>
    <row r="11" spans="1:9" x14ac:dyDescent="0.3">
      <c r="A11" s="60" t="s">
        <v>219</v>
      </c>
      <c r="B11" s="60" t="s">
        <v>214</v>
      </c>
      <c r="C11">
        <v>392</v>
      </c>
      <c r="D11">
        <v>309</v>
      </c>
      <c r="F11" s="95">
        <v>777</v>
      </c>
      <c r="G11" s="95">
        <v>1125</v>
      </c>
      <c r="H11" s="95">
        <v>1500</v>
      </c>
      <c r="I11" s="95">
        <v>828</v>
      </c>
    </row>
    <row r="12" spans="1:9" x14ac:dyDescent="0.3">
      <c r="A12" s="60" t="s">
        <v>220</v>
      </c>
      <c r="B12" s="60" t="s">
        <v>221</v>
      </c>
      <c r="C12">
        <v>77</v>
      </c>
      <c r="D12">
        <v>55</v>
      </c>
    </row>
    <row r="13" spans="1:9" x14ac:dyDescent="0.3">
      <c r="A13" s="60" t="s">
        <v>222</v>
      </c>
      <c r="B13" s="60" t="s">
        <v>221</v>
      </c>
      <c r="C13">
        <v>109</v>
      </c>
      <c r="D13">
        <v>106</v>
      </c>
    </row>
    <row r="14" spans="1:9" x14ac:dyDescent="0.3">
      <c r="A14" s="60" t="s">
        <v>223</v>
      </c>
      <c r="B14" s="60" t="s">
        <v>221</v>
      </c>
      <c r="C14">
        <v>335</v>
      </c>
      <c r="D14">
        <v>300</v>
      </c>
      <c r="F14" t="s">
        <v>425</v>
      </c>
    </row>
    <row r="15" spans="1:9" x14ac:dyDescent="0.3">
      <c r="A15" s="60" t="s">
        <v>224</v>
      </c>
      <c r="B15" s="60" t="s">
        <v>221</v>
      </c>
      <c r="C15">
        <v>396</v>
      </c>
      <c r="D15">
        <v>383</v>
      </c>
    </row>
    <row r="16" spans="1:9" ht="15" thickBot="1" x14ac:dyDescent="0.35">
      <c r="A16" s="60" t="s">
        <v>225</v>
      </c>
      <c r="B16" s="60" t="s">
        <v>221</v>
      </c>
      <c r="C16">
        <v>83</v>
      </c>
      <c r="D16">
        <v>137</v>
      </c>
      <c r="F16" t="s">
        <v>405</v>
      </c>
    </row>
    <row r="17" spans="1:12" x14ac:dyDescent="0.3">
      <c r="A17" s="60" t="s">
        <v>226</v>
      </c>
      <c r="B17" s="60" t="s">
        <v>221</v>
      </c>
      <c r="C17">
        <v>150</v>
      </c>
      <c r="D17">
        <v>103</v>
      </c>
      <c r="F17" s="106" t="s">
        <v>426</v>
      </c>
      <c r="G17" s="106" t="s">
        <v>407</v>
      </c>
      <c r="H17" s="106" t="s">
        <v>408</v>
      </c>
      <c r="I17" s="106" t="s">
        <v>409</v>
      </c>
      <c r="J17" s="106" t="s">
        <v>119</v>
      </c>
    </row>
    <row r="18" spans="1:12" x14ac:dyDescent="0.3">
      <c r="A18" s="60" t="s">
        <v>227</v>
      </c>
      <c r="B18" s="60" t="s">
        <v>221</v>
      </c>
      <c r="C18">
        <v>306</v>
      </c>
      <c r="D18">
        <v>158</v>
      </c>
      <c r="F18" s="103" t="s">
        <v>214</v>
      </c>
      <c r="G18" s="103">
        <v>10</v>
      </c>
      <c r="H18" s="103">
        <v>3801</v>
      </c>
      <c r="I18" s="103">
        <v>380.1</v>
      </c>
      <c r="J18" s="103">
        <v>31236.544444444433</v>
      </c>
    </row>
    <row r="19" spans="1:12" x14ac:dyDescent="0.3">
      <c r="A19" s="60" t="s">
        <v>154</v>
      </c>
      <c r="B19" s="60" t="s">
        <v>221</v>
      </c>
      <c r="C19">
        <v>1125</v>
      </c>
      <c r="D19">
        <v>765</v>
      </c>
      <c r="F19" s="103" t="s">
        <v>221</v>
      </c>
      <c r="G19" s="103">
        <v>10</v>
      </c>
      <c r="H19" s="103">
        <v>3336</v>
      </c>
      <c r="I19" s="103">
        <v>333.6</v>
      </c>
      <c r="J19" s="103">
        <v>111292.93333333332</v>
      </c>
    </row>
    <row r="20" spans="1:12" x14ac:dyDescent="0.3">
      <c r="A20" s="60" t="s">
        <v>228</v>
      </c>
      <c r="B20" s="60" t="s">
        <v>221</v>
      </c>
      <c r="C20">
        <v>655</v>
      </c>
      <c r="D20">
        <v>376</v>
      </c>
      <c r="F20" s="103" t="s">
        <v>230</v>
      </c>
      <c r="G20" s="103">
        <v>10</v>
      </c>
      <c r="H20" s="103">
        <v>7552</v>
      </c>
      <c r="I20" s="103">
        <v>755.2</v>
      </c>
      <c r="J20" s="103">
        <v>146858.17777777775</v>
      </c>
    </row>
    <row r="21" spans="1:12" ht="15" thickBot="1" x14ac:dyDescent="0.35">
      <c r="A21" s="60" t="s">
        <v>229</v>
      </c>
      <c r="B21" s="60" t="s">
        <v>221</v>
      </c>
      <c r="C21">
        <v>100</v>
      </c>
      <c r="D21">
        <v>75</v>
      </c>
      <c r="F21" s="105" t="s">
        <v>238</v>
      </c>
      <c r="G21" s="105">
        <v>10</v>
      </c>
      <c r="H21" s="105">
        <v>5944</v>
      </c>
      <c r="I21" s="105">
        <v>594.4</v>
      </c>
      <c r="J21" s="105">
        <v>39705.155555555546</v>
      </c>
    </row>
    <row r="22" spans="1:12" x14ac:dyDescent="0.3">
      <c r="A22" s="60" t="s">
        <v>131</v>
      </c>
      <c r="B22" s="60" t="s">
        <v>230</v>
      </c>
      <c r="C22">
        <v>1200</v>
      </c>
      <c r="D22">
        <v>150</v>
      </c>
    </row>
    <row r="23" spans="1:12" x14ac:dyDescent="0.3">
      <c r="A23" s="60" t="s">
        <v>231</v>
      </c>
      <c r="B23" s="60" t="s">
        <v>230</v>
      </c>
      <c r="C23">
        <v>688</v>
      </c>
      <c r="D23">
        <v>710</v>
      </c>
    </row>
    <row r="24" spans="1:12" ht="15" thickBot="1" x14ac:dyDescent="0.35">
      <c r="A24" s="60" t="s">
        <v>136</v>
      </c>
      <c r="B24" s="60" t="s">
        <v>230</v>
      </c>
      <c r="C24">
        <v>970</v>
      </c>
      <c r="D24">
        <v>959</v>
      </c>
      <c r="F24" t="s">
        <v>410</v>
      </c>
    </row>
    <row r="25" spans="1:12" x14ac:dyDescent="0.3">
      <c r="A25" s="60" t="s">
        <v>138</v>
      </c>
      <c r="B25" s="60" t="s">
        <v>230</v>
      </c>
      <c r="C25">
        <v>290</v>
      </c>
      <c r="D25">
        <v>290</v>
      </c>
      <c r="F25" s="106" t="s">
        <v>411</v>
      </c>
      <c r="G25" s="106" t="s">
        <v>412</v>
      </c>
      <c r="H25" s="106" t="s">
        <v>413</v>
      </c>
      <c r="I25" s="106" t="s">
        <v>414</v>
      </c>
      <c r="J25" s="106" t="s">
        <v>103</v>
      </c>
      <c r="K25" s="106" t="s">
        <v>415</v>
      </c>
      <c r="L25" s="106" t="s">
        <v>416</v>
      </c>
    </row>
    <row r="26" spans="1:12" x14ac:dyDescent="0.3">
      <c r="A26" s="60" t="s">
        <v>232</v>
      </c>
      <c r="B26" s="60" t="s">
        <v>230</v>
      </c>
      <c r="C26">
        <v>545</v>
      </c>
      <c r="D26">
        <v>545</v>
      </c>
      <c r="F26" s="103" t="s">
        <v>427</v>
      </c>
      <c r="G26" s="103">
        <v>1151016.4749999996</v>
      </c>
      <c r="H26" s="103">
        <v>3</v>
      </c>
      <c r="I26" s="103">
        <v>383672.15833333321</v>
      </c>
      <c r="J26" s="103">
        <v>4.6633915464509439</v>
      </c>
      <c r="K26" s="103">
        <v>7.4628203799342076E-3</v>
      </c>
      <c r="L26" s="103">
        <v>2.8662655509401795</v>
      </c>
    </row>
    <row r="27" spans="1:12" x14ac:dyDescent="0.3">
      <c r="A27" s="60" t="s">
        <v>233</v>
      </c>
      <c r="B27" s="60" t="s">
        <v>230</v>
      </c>
      <c r="C27">
        <v>420</v>
      </c>
      <c r="D27">
        <v>375</v>
      </c>
      <c r="F27" s="103" t="s">
        <v>428</v>
      </c>
      <c r="G27" s="103">
        <v>2961835.3000000003</v>
      </c>
      <c r="H27" s="103">
        <v>36</v>
      </c>
      <c r="I27" s="103">
        <v>82273.202777777784</v>
      </c>
      <c r="J27" s="103"/>
      <c r="K27" s="103"/>
      <c r="L27" s="103"/>
    </row>
    <row r="28" spans="1:12" x14ac:dyDescent="0.3">
      <c r="A28" s="60" t="s">
        <v>234</v>
      </c>
      <c r="B28" s="60" t="s">
        <v>230</v>
      </c>
      <c r="C28">
        <v>906</v>
      </c>
      <c r="D28">
        <v>876</v>
      </c>
      <c r="F28" s="103"/>
      <c r="G28" s="103"/>
      <c r="H28" s="103"/>
      <c r="I28" s="103"/>
      <c r="J28" s="103"/>
      <c r="K28" s="103"/>
      <c r="L28" s="103"/>
    </row>
    <row r="29" spans="1:12" ht="15" thickBot="1" x14ac:dyDescent="0.35">
      <c r="A29" s="60" t="s">
        <v>151</v>
      </c>
      <c r="B29" s="60" t="s">
        <v>230</v>
      </c>
      <c r="C29">
        <v>450</v>
      </c>
      <c r="D29">
        <v>400</v>
      </c>
      <c r="F29" s="105" t="s">
        <v>406</v>
      </c>
      <c r="G29" s="105">
        <v>4112851.7749999999</v>
      </c>
      <c r="H29" s="105">
        <v>39</v>
      </c>
      <c r="I29" s="105"/>
      <c r="J29" s="105"/>
      <c r="K29" s="105"/>
      <c r="L29" s="105"/>
    </row>
    <row r="30" spans="1:12" x14ac:dyDescent="0.3">
      <c r="A30" s="60" t="s">
        <v>235</v>
      </c>
      <c r="B30" s="60" t="s">
        <v>230</v>
      </c>
      <c r="C30">
        <v>583</v>
      </c>
      <c r="D30">
        <v>460</v>
      </c>
    </row>
    <row r="31" spans="1:12" x14ac:dyDescent="0.3">
      <c r="A31" s="60" t="s">
        <v>236</v>
      </c>
      <c r="B31" s="60" t="s">
        <v>230</v>
      </c>
      <c r="C31">
        <v>1500</v>
      </c>
      <c r="D31">
        <v>1250</v>
      </c>
    </row>
    <row r="32" spans="1:12" x14ac:dyDescent="0.3">
      <c r="A32" s="60" t="s">
        <v>237</v>
      </c>
      <c r="B32" s="60" t="s">
        <v>238</v>
      </c>
      <c r="C32">
        <v>466</v>
      </c>
      <c r="D32">
        <v>593</v>
      </c>
    </row>
    <row r="33" spans="1:4" x14ac:dyDescent="0.3">
      <c r="A33" s="60" t="s">
        <v>239</v>
      </c>
      <c r="B33" s="60" t="s">
        <v>238</v>
      </c>
      <c r="C33">
        <v>397</v>
      </c>
      <c r="D33">
        <v>47</v>
      </c>
    </row>
    <row r="34" spans="1:4" x14ac:dyDescent="0.3">
      <c r="A34" s="60" t="s">
        <v>240</v>
      </c>
      <c r="B34" s="60" t="s">
        <v>238</v>
      </c>
      <c r="C34">
        <v>554</v>
      </c>
      <c r="D34">
        <v>258</v>
      </c>
    </row>
    <row r="35" spans="1:4" x14ac:dyDescent="0.3">
      <c r="A35" s="60" t="s">
        <v>241</v>
      </c>
      <c r="B35" s="60" t="s">
        <v>238</v>
      </c>
      <c r="C35">
        <v>644</v>
      </c>
      <c r="D35">
        <v>1018</v>
      </c>
    </row>
    <row r="36" spans="1:4" x14ac:dyDescent="0.3">
      <c r="A36" s="60" t="s">
        <v>242</v>
      </c>
      <c r="B36" s="60" t="s">
        <v>238</v>
      </c>
      <c r="C36">
        <v>181</v>
      </c>
      <c r="D36">
        <v>131</v>
      </c>
    </row>
    <row r="37" spans="1:4" x14ac:dyDescent="0.3">
      <c r="A37" s="60" t="s">
        <v>243</v>
      </c>
      <c r="B37" s="60" t="s">
        <v>238</v>
      </c>
      <c r="C37">
        <v>646</v>
      </c>
      <c r="D37">
        <v>602</v>
      </c>
    </row>
    <row r="38" spans="1:4" x14ac:dyDescent="0.3">
      <c r="A38" s="60" t="s">
        <v>244</v>
      </c>
      <c r="B38" s="60" t="s">
        <v>238</v>
      </c>
      <c r="C38">
        <v>695</v>
      </c>
      <c r="D38">
        <v>410</v>
      </c>
    </row>
    <row r="39" spans="1:4" x14ac:dyDescent="0.3">
      <c r="A39" s="60" t="s">
        <v>245</v>
      </c>
      <c r="B39" s="60" t="s">
        <v>238</v>
      </c>
      <c r="C39">
        <v>754</v>
      </c>
      <c r="D39">
        <v>382</v>
      </c>
    </row>
    <row r="40" spans="1:4" x14ac:dyDescent="0.3">
      <c r="A40" s="60" t="s">
        <v>246</v>
      </c>
      <c r="B40" s="60" t="s">
        <v>238</v>
      </c>
      <c r="C40">
        <v>779</v>
      </c>
      <c r="D40">
        <v>264</v>
      </c>
    </row>
    <row r="41" spans="1:4" x14ac:dyDescent="0.3">
      <c r="A41" s="60" t="s">
        <v>247</v>
      </c>
      <c r="B41" s="60" t="s">
        <v>238</v>
      </c>
      <c r="C41">
        <v>828</v>
      </c>
      <c r="D41">
        <v>1113</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5C9D9F-4786-4537-B548-DD867FE89B57}">
  <sheetPr>
    <tabColor rgb="FFFF0000"/>
  </sheetPr>
  <dimension ref="A1:K43"/>
  <sheetViews>
    <sheetView workbookViewId="0">
      <selection sqref="A1:C9"/>
    </sheetView>
  </sheetViews>
  <sheetFormatPr defaultRowHeight="14.4" x14ac:dyDescent="0.3"/>
  <cols>
    <col min="1" max="3" width="15.6640625" bestFit="1" customWidth="1"/>
    <col min="5" max="5" width="31" bestFit="1" customWidth="1"/>
    <col min="6" max="7" width="14.6640625" bestFit="1" customWidth="1"/>
    <col min="8" max="8" width="13.6640625" bestFit="1" customWidth="1"/>
    <col min="9" max="11" width="12.109375" bestFit="1" customWidth="1"/>
  </cols>
  <sheetData>
    <row r="1" spans="1:8" x14ac:dyDescent="0.3">
      <c r="A1" s="50" t="s">
        <v>248</v>
      </c>
      <c r="B1" s="61" t="s">
        <v>249</v>
      </c>
      <c r="C1" s="61" t="s">
        <v>250</v>
      </c>
    </row>
    <row r="2" spans="1:8" x14ac:dyDescent="0.3">
      <c r="A2" s="21" t="s">
        <v>251</v>
      </c>
      <c r="B2" s="20">
        <v>50</v>
      </c>
      <c r="C2" s="20">
        <v>100</v>
      </c>
      <c r="E2" t="s">
        <v>404</v>
      </c>
    </row>
    <row r="3" spans="1:8" x14ac:dyDescent="0.3">
      <c r="A3" s="21" t="s">
        <v>251</v>
      </c>
      <c r="B3" s="20">
        <v>25</v>
      </c>
      <c r="C3" s="20">
        <v>0</v>
      </c>
    </row>
    <row r="4" spans="1:8" x14ac:dyDescent="0.3">
      <c r="A4" s="21" t="s">
        <v>251</v>
      </c>
      <c r="B4" s="20">
        <v>50</v>
      </c>
      <c r="C4" s="20">
        <v>25</v>
      </c>
      <c r="E4" t="s">
        <v>405</v>
      </c>
      <c r="F4" t="s">
        <v>249</v>
      </c>
      <c r="G4" t="s">
        <v>250</v>
      </c>
      <c r="H4" t="s">
        <v>406</v>
      </c>
    </row>
    <row r="5" spans="1:8" ht="15" thickBot="1" x14ac:dyDescent="0.35">
      <c r="A5" s="21" t="s">
        <v>251</v>
      </c>
      <c r="B5" s="20">
        <v>125</v>
      </c>
      <c r="C5" s="20">
        <v>75</v>
      </c>
      <c r="E5" s="104" t="s">
        <v>251</v>
      </c>
      <c r="F5" s="104"/>
      <c r="G5" s="104"/>
      <c r="H5" s="104"/>
    </row>
    <row r="6" spans="1:8" x14ac:dyDescent="0.3">
      <c r="A6" s="21" t="s">
        <v>252</v>
      </c>
      <c r="B6" s="20">
        <v>25</v>
      </c>
      <c r="C6" s="20">
        <v>75</v>
      </c>
      <c r="E6" s="103" t="s">
        <v>407</v>
      </c>
      <c r="F6" s="103">
        <v>2</v>
      </c>
      <c r="G6" s="103">
        <v>2</v>
      </c>
      <c r="H6" s="103">
        <v>4</v>
      </c>
    </row>
    <row r="7" spans="1:8" x14ac:dyDescent="0.3">
      <c r="A7" s="21" t="s">
        <v>252</v>
      </c>
      <c r="B7" s="20">
        <v>25</v>
      </c>
      <c r="C7" s="20">
        <v>25</v>
      </c>
      <c r="E7" s="103" t="s">
        <v>408</v>
      </c>
      <c r="F7" s="103">
        <v>75</v>
      </c>
      <c r="G7" s="103">
        <v>100</v>
      </c>
      <c r="H7" s="103">
        <v>175</v>
      </c>
    </row>
    <row r="8" spans="1:8" x14ac:dyDescent="0.3">
      <c r="A8" s="21" t="s">
        <v>252</v>
      </c>
      <c r="B8" s="20">
        <v>50</v>
      </c>
      <c r="C8" s="20">
        <v>0</v>
      </c>
      <c r="E8" s="103" t="s">
        <v>409</v>
      </c>
      <c r="F8" s="103">
        <v>37.5</v>
      </c>
      <c r="G8" s="103">
        <v>50</v>
      </c>
      <c r="H8" s="103">
        <v>43.75</v>
      </c>
    </row>
    <row r="9" spans="1:8" x14ac:dyDescent="0.3">
      <c r="A9" s="21" t="s">
        <v>252</v>
      </c>
      <c r="B9" s="20">
        <v>20</v>
      </c>
      <c r="C9" s="20">
        <v>125</v>
      </c>
      <c r="E9" s="103" t="s">
        <v>119</v>
      </c>
      <c r="F9" s="103">
        <v>312.5</v>
      </c>
      <c r="G9" s="103">
        <v>5000</v>
      </c>
      <c r="H9" s="103">
        <v>1822.9166666666667</v>
      </c>
    </row>
    <row r="10" spans="1:8" x14ac:dyDescent="0.3">
      <c r="E10" s="103"/>
      <c r="F10" s="103"/>
      <c r="G10" s="103"/>
      <c r="H10" s="103"/>
    </row>
    <row r="11" spans="1:8" ht="15" thickBot="1" x14ac:dyDescent="0.35">
      <c r="E11" s="104" t="s">
        <v>251</v>
      </c>
      <c r="F11" s="104"/>
      <c r="G11" s="104"/>
      <c r="H11" s="104"/>
    </row>
    <row r="12" spans="1:8" x14ac:dyDescent="0.3">
      <c r="E12" s="103" t="s">
        <v>407</v>
      </c>
      <c r="F12" s="103">
        <v>2</v>
      </c>
      <c r="G12" s="103">
        <v>2</v>
      </c>
      <c r="H12" s="103">
        <v>4</v>
      </c>
    </row>
    <row r="13" spans="1:8" x14ac:dyDescent="0.3">
      <c r="E13" s="103" t="s">
        <v>408</v>
      </c>
      <c r="F13" s="103">
        <v>175</v>
      </c>
      <c r="G13" s="103">
        <v>100</v>
      </c>
      <c r="H13" s="103">
        <v>275</v>
      </c>
    </row>
    <row r="14" spans="1:8" x14ac:dyDescent="0.3">
      <c r="E14" s="103" t="s">
        <v>409</v>
      </c>
      <c r="F14" s="103">
        <v>87.5</v>
      </c>
      <c r="G14" s="103">
        <v>50</v>
      </c>
      <c r="H14" s="103">
        <v>68.75</v>
      </c>
    </row>
    <row r="15" spans="1:8" x14ac:dyDescent="0.3">
      <c r="E15" s="103" t="s">
        <v>119</v>
      </c>
      <c r="F15" s="103">
        <v>2812.5</v>
      </c>
      <c r="G15" s="103">
        <v>1250</v>
      </c>
      <c r="H15" s="103">
        <v>1822.9166666666667</v>
      </c>
    </row>
    <row r="16" spans="1:8" x14ac:dyDescent="0.3">
      <c r="E16" s="103"/>
      <c r="F16" s="103"/>
      <c r="G16" s="103"/>
      <c r="H16" s="103"/>
    </row>
    <row r="17" spans="5:10" ht="15" thickBot="1" x14ac:dyDescent="0.35">
      <c r="E17" s="104" t="s">
        <v>252</v>
      </c>
      <c r="F17" s="104"/>
      <c r="G17" s="104"/>
      <c r="H17" s="104"/>
    </row>
    <row r="18" spans="5:10" x14ac:dyDescent="0.3">
      <c r="E18" s="103" t="s">
        <v>407</v>
      </c>
      <c r="F18" s="103">
        <v>2</v>
      </c>
      <c r="G18" s="103">
        <v>2</v>
      </c>
      <c r="H18" s="103">
        <v>4</v>
      </c>
    </row>
    <row r="19" spans="5:10" x14ac:dyDescent="0.3">
      <c r="E19" s="103" t="s">
        <v>408</v>
      </c>
      <c r="F19" s="103">
        <v>50</v>
      </c>
      <c r="G19" s="103">
        <v>100</v>
      </c>
      <c r="H19" s="103">
        <v>150</v>
      </c>
    </row>
    <row r="20" spans="5:10" x14ac:dyDescent="0.3">
      <c r="E20" s="103" t="s">
        <v>409</v>
      </c>
      <c r="F20" s="103">
        <v>25</v>
      </c>
      <c r="G20" s="103">
        <v>50</v>
      </c>
      <c r="H20" s="103">
        <v>37.5</v>
      </c>
    </row>
    <row r="21" spans="5:10" x14ac:dyDescent="0.3">
      <c r="E21" s="103" t="s">
        <v>119</v>
      </c>
      <c r="F21" s="103">
        <v>0</v>
      </c>
      <c r="G21" s="103">
        <v>1250</v>
      </c>
      <c r="H21" s="103">
        <v>625</v>
      </c>
    </row>
    <row r="22" spans="5:10" x14ac:dyDescent="0.3">
      <c r="E22" s="103"/>
      <c r="F22" s="103"/>
      <c r="G22" s="103"/>
      <c r="H22" s="103"/>
    </row>
    <row r="23" spans="5:10" ht="15" thickBot="1" x14ac:dyDescent="0.35">
      <c r="E23" s="104" t="s">
        <v>252</v>
      </c>
      <c r="F23" s="104"/>
      <c r="G23" s="104"/>
      <c r="H23" s="104"/>
    </row>
    <row r="24" spans="5:10" x14ac:dyDescent="0.3">
      <c r="E24" s="103" t="s">
        <v>407</v>
      </c>
      <c r="F24" s="103">
        <v>2</v>
      </c>
      <c r="G24" s="103">
        <v>2</v>
      </c>
      <c r="H24" s="103">
        <v>4</v>
      </c>
    </row>
    <row r="25" spans="5:10" x14ac:dyDescent="0.3">
      <c r="E25" s="103" t="s">
        <v>408</v>
      </c>
      <c r="F25" s="103">
        <v>70</v>
      </c>
      <c r="G25" s="103">
        <v>125</v>
      </c>
      <c r="H25" s="103">
        <v>195</v>
      </c>
    </row>
    <row r="26" spans="5:10" x14ac:dyDescent="0.3">
      <c r="E26" s="103" t="s">
        <v>409</v>
      </c>
      <c r="F26" s="103">
        <v>35</v>
      </c>
      <c r="G26" s="103">
        <v>62.5</v>
      </c>
      <c r="H26" s="103">
        <v>48.75</v>
      </c>
    </row>
    <row r="27" spans="5:10" x14ac:dyDescent="0.3">
      <c r="E27" s="103" t="s">
        <v>119</v>
      </c>
      <c r="F27" s="103">
        <v>450</v>
      </c>
      <c r="G27" s="103">
        <v>7812.5</v>
      </c>
      <c r="H27" s="103">
        <v>3006.25</v>
      </c>
    </row>
    <row r="28" spans="5:10" x14ac:dyDescent="0.3">
      <c r="E28" s="103"/>
      <c r="F28" s="103"/>
      <c r="G28" s="103"/>
      <c r="H28" s="103"/>
    </row>
    <row r="29" spans="5:10" ht="15" thickBot="1" x14ac:dyDescent="0.35">
      <c r="E29" s="104" t="s">
        <v>406</v>
      </c>
      <c r="F29" s="104"/>
      <c r="G29" s="104"/>
      <c r="H29" s="104"/>
      <c r="I29" s="104"/>
      <c r="J29" s="104"/>
    </row>
    <row r="30" spans="5:10" x14ac:dyDescent="0.3">
      <c r="E30" s="103" t="s">
        <v>407</v>
      </c>
      <c r="F30" s="103">
        <v>8</v>
      </c>
      <c r="G30" s="103">
        <v>8</v>
      </c>
      <c r="H30" s="103"/>
      <c r="I30" s="103"/>
      <c r="J30" s="103"/>
    </row>
    <row r="31" spans="5:10" x14ac:dyDescent="0.3">
      <c r="E31" s="103" t="s">
        <v>408</v>
      </c>
      <c r="F31" s="103">
        <v>370</v>
      </c>
      <c r="G31" s="103">
        <v>425</v>
      </c>
      <c r="H31" s="103"/>
      <c r="I31" s="103"/>
      <c r="J31" s="103"/>
    </row>
    <row r="32" spans="5:10" x14ac:dyDescent="0.3">
      <c r="E32" s="103" t="s">
        <v>409</v>
      </c>
      <c r="F32" s="103">
        <v>46.25</v>
      </c>
      <c r="G32" s="103">
        <v>53.125</v>
      </c>
      <c r="H32" s="103"/>
      <c r="I32" s="103"/>
      <c r="J32" s="103"/>
    </row>
    <row r="33" spans="5:11" x14ac:dyDescent="0.3">
      <c r="E33" s="103" t="s">
        <v>119</v>
      </c>
      <c r="F33" s="107">
        <v>1183.9285714285713</v>
      </c>
      <c r="G33" s="107">
        <v>2220.9821428571427</v>
      </c>
      <c r="H33" s="103"/>
      <c r="I33" s="103"/>
      <c r="J33" s="103"/>
    </row>
    <row r="34" spans="5:11" x14ac:dyDescent="0.3">
      <c r="E34" s="103"/>
      <c r="F34" s="103"/>
      <c r="G34" s="103"/>
      <c r="H34" s="103"/>
      <c r="I34" s="103"/>
      <c r="J34" s="103"/>
    </row>
    <row r="36" spans="5:11" ht="15" thickBot="1" x14ac:dyDescent="0.35">
      <c r="E36" s="68" t="s">
        <v>410</v>
      </c>
    </row>
    <row r="37" spans="5:11" x14ac:dyDescent="0.3">
      <c r="E37" s="108" t="s">
        <v>411</v>
      </c>
      <c r="F37" s="108" t="s">
        <v>412</v>
      </c>
      <c r="G37" s="108" t="s">
        <v>413</v>
      </c>
      <c r="H37" s="108" t="s">
        <v>414</v>
      </c>
      <c r="I37" s="108" t="s">
        <v>103</v>
      </c>
      <c r="J37" s="108" t="s">
        <v>415</v>
      </c>
      <c r="K37" s="108" t="s">
        <v>416</v>
      </c>
    </row>
    <row r="38" spans="5:11" x14ac:dyDescent="0.3">
      <c r="E38" s="109" t="s">
        <v>419</v>
      </c>
      <c r="F38" s="107">
        <v>2192.1875</v>
      </c>
      <c r="G38" s="103">
        <v>3</v>
      </c>
      <c r="H38" s="107">
        <v>730.72916666666663</v>
      </c>
      <c r="I38" s="107">
        <v>0.30950805206265164</v>
      </c>
      <c r="J38" s="107">
        <v>0.81813560705648603</v>
      </c>
      <c r="K38" s="107">
        <v>4.0661805513511613</v>
      </c>
    </row>
    <row r="39" spans="5:11" x14ac:dyDescent="0.3">
      <c r="E39" s="109" t="s">
        <v>420</v>
      </c>
      <c r="F39" s="107">
        <v>189.0625</v>
      </c>
      <c r="G39" s="103">
        <v>1</v>
      </c>
      <c r="H39" s="107">
        <v>189.0625</v>
      </c>
      <c r="I39" s="107">
        <v>8.0079417604235606E-2</v>
      </c>
      <c r="J39" s="107">
        <v>0.78437413904329367</v>
      </c>
      <c r="K39" s="107">
        <v>5.3176550715787174</v>
      </c>
    </row>
    <row r="40" spans="5:11" x14ac:dyDescent="0.3">
      <c r="E40" s="109" t="s">
        <v>417</v>
      </c>
      <c r="F40" s="107">
        <v>2754.6875</v>
      </c>
      <c r="G40" s="103">
        <v>3</v>
      </c>
      <c r="H40" s="107">
        <v>918.22916666666663</v>
      </c>
      <c r="I40" s="107">
        <v>0.38892565629825721</v>
      </c>
      <c r="J40" s="107">
        <v>0.76426692178789524</v>
      </c>
      <c r="K40" s="107">
        <v>4.0661805513511613</v>
      </c>
    </row>
    <row r="41" spans="5:11" x14ac:dyDescent="0.3">
      <c r="E41" s="109" t="s">
        <v>418</v>
      </c>
      <c r="F41" s="107">
        <v>18887.5</v>
      </c>
      <c r="G41" s="103">
        <v>8</v>
      </c>
      <c r="H41" s="107">
        <v>2360.9375</v>
      </c>
      <c r="I41" s="107"/>
      <c r="J41" s="107"/>
      <c r="K41" s="107"/>
    </row>
    <row r="42" spans="5:11" x14ac:dyDescent="0.3">
      <c r="E42" s="109"/>
      <c r="F42" s="103"/>
      <c r="G42" s="103"/>
      <c r="H42" s="103"/>
      <c r="I42" s="103"/>
      <c r="J42" s="103"/>
      <c r="K42" s="103"/>
    </row>
    <row r="43" spans="5:11" ht="15" thickBot="1" x14ac:dyDescent="0.35">
      <c r="E43" s="110" t="s">
        <v>406</v>
      </c>
      <c r="F43" s="105">
        <v>24023.4375</v>
      </c>
      <c r="G43" s="105">
        <v>15</v>
      </c>
      <c r="H43" s="105"/>
      <c r="I43" s="105"/>
      <c r="J43" s="105"/>
      <c r="K43" s="105"/>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37727D-2069-436C-A21F-36BDF147DD4B}">
  <sheetPr codeName="Sheet2"/>
  <dimension ref="P155"/>
  <sheetViews>
    <sheetView topLeftCell="A135" workbookViewId="0">
      <selection activeCell="W256" sqref="W256"/>
    </sheetView>
  </sheetViews>
  <sheetFormatPr defaultRowHeight="14.4" x14ac:dyDescent="0.3"/>
  <cols>
    <col min="4" max="4" width="10.21875" customWidth="1"/>
    <col min="5" max="5" width="13.44140625" customWidth="1"/>
    <col min="9" max="9" width="11.109375" customWidth="1"/>
  </cols>
  <sheetData>
    <row r="155" spans="16:16" x14ac:dyDescent="0.3">
      <c r="P155" s="1"/>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C43FE2-9A8C-4DBB-A0DA-97BF5D853C16}">
  <sheetPr codeName="Sheet3"/>
  <dimension ref="P155"/>
  <sheetViews>
    <sheetView topLeftCell="A169" workbookViewId="0">
      <selection activeCell="M273" sqref="M273"/>
    </sheetView>
  </sheetViews>
  <sheetFormatPr defaultRowHeight="14.4" x14ac:dyDescent="0.3"/>
  <cols>
    <col min="4" max="4" width="10.21875" customWidth="1"/>
    <col min="5" max="5" width="13.44140625" customWidth="1"/>
    <col min="9" max="9" width="11.109375" customWidth="1"/>
  </cols>
  <sheetData>
    <row r="155" spans="16:16" x14ac:dyDescent="0.3">
      <c r="P155" s="1"/>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576BD0-6EBC-4711-B16D-5EBF5DC4F88C}">
  <sheetPr codeName="Sheet4"/>
  <dimension ref="P155"/>
  <sheetViews>
    <sheetView topLeftCell="A92" workbookViewId="0">
      <selection activeCell="X227" sqref="X227"/>
    </sheetView>
  </sheetViews>
  <sheetFormatPr defaultRowHeight="14.4" x14ac:dyDescent="0.3"/>
  <cols>
    <col min="4" max="4" width="10.21875" customWidth="1"/>
    <col min="5" max="5" width="13.44140625" customWidth="1"/>
    <col min="9" max="9" width="11.109375" customWidth="1"/>
  </cols>
  <sheetData>
    <row r="155" spans="16:16" x14ac:dyDescent="0.3">
      <c r="P155" s="1"/>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06EF80-0C6F-4CDE-957E-6AC8915C0CBA}">
  <sheetPr codeName="Sheet5">
    <tabColor rgb="FF00B050"/>
  </sheetPr>
  <dimension ref="A1:O127"/>
  <sheetViews>
    <sheetView topLeftCell="A55" workbookViewId="0">
      <selection activeCell="H84" sqref="H84"/>
    </sheetView>
  </sheetViews>
  <sheetFormatPr defaultRowHeight="14.4" x14ac:dyDescent="0.3"/>
  <cols>
    <col min="1" max="1" width="9.5546875" bestFit="1" customWidth="1"/>
    <col min="6" max="6" width="10.33203125" customWidth="1"/>
    <col min="8" max="8" width="10.44140625" customWidth="1"/>
    <col min="11" max="11" width="12.77734375" customWidth="1"/>
    <col min="13" max="13" width="12.33203125" customWidth="1"/>
    <col min="15" max="15" width="18.77734375" bestFit="1" customWidth="1"/>
  </cols>
  <sheetData>
    <row r="1" spans="1:11" ht="15" thickBot="1" x14ac:dyDescent="0.35"/>
    <row r="2" spans="1:11" ht="57.6" x14ac:dyDescent="0.3">
      <c r="H2" s="15" t="s">
        <v>18</v>
      </c>
      <c r="I2" s="16" t="s">
        <v>19</v>
      </c>
      <c r="J2" s="16" t="s">
        <v>20</v>
      </c>
      <c r="K2" s="17" t="s">
        <v>21</v>
      </c>
    </row>
    <row r="3" spans="1:11" x14ac:dyDescent="0.3">
      <c r="H3" s="7">
        <v>0.9</v>
      </c>
      <c r="I3" s="8">
        <f>1-H3</f>
        <v>9.9999999999999978E-2</v>
      </c>
      <c r="J3" s="9">
        <f>I3/2</f>
        <v>4.9999999999999989E-2</v>
      </c>
      <c r="K3" s="10">
        <f>ROUND((ABS(_xlfn.NORM.S.INV(J3))),3)</f>
        <v>1.645</v>
      </c>
    </row>
    <row r="4" spans="1:11" x14ac:dyDescent="0.3">
      <c r="A4" t="s">
        <v>253</v>
      </c>
      <c r="H4" s="11">
        <v>0.95</v>
      </c>
      <c r="I4" s="9">
        <f>1-H4</f>
        <v>5.0000000000000044E-2</v>
      </c>
      <c r="J4" s="9">
        <f>I4/2</f>
        <v>2.5000000000000022E-2</v>
      </c>
      <c r="K4" s="10">
        <f>ROUND(ABS(_xlfn.NORM.S.INV(J4)),2)</f>
        <v>1.96</v>
      </c>
    </row>
    <row r="5" spans="1:11" x14ac:dyDescent="0.3">
      <c r="A5" t="s">
        <v>254</v>
      </c>
      <c r="H5" s="11">
        <v>0.98</v>
      </c>
      <c r="I5" s="9">
        <f>1-H5</f>
        <v>2.0000000000000018E-2</v>
      </c>
      <c r="J5" s="9">
        <f>I5/2</f>
        <v>1.0000000000000009E-2</v>
      </c>
      <c r="K5" s="10">
        <f>ROUND(ABS(_xlfn.NORM.S.INV(J5)),2)</f>
        <v>2.33</v>
      </c>
    </row>
    <row r="6" spans="1:11" ht="15" thickBot="1" x14ac:dyDescent="0.35">
      <c r="A6" t="s">
        <v>255</v>
      </c>
      <c r="H6" s="12">
        <v>0.99</v>
      </c>
      <c r="I6" s="13">
        <f>1-H6</f>
        <v>1.0000000000000009E-2</v>
      </c>
      <c r="J6" s="13">
        <f>I6/2</f>
        <v>5.0000000000000044E-3</v>
      </c>
      <c r="K6" s="14">
        <f>ROUND(ABS(_xlfn.NORM.S.INV(J6)),2)</f>
        <v>2.58</v>
      </c>
    </row>
    <row r="7" spans="1:11" x14ac:dyDescent="0.3">
      <c r="A7" s="64">
        <f>_xlfn.NORM.S.DIST(-2.21, TRUE)+1-_xlfn.NORM.S.DIST(2.21,TRUE)</f>
        <v>2.7105162292839879E-2</v>
      </c>
      <c r="B7" t="s">
        <v>256</v>
      </c>
    </row>
    <row r="10" spans="1:11" x14ac:dyDescent="0.3">
      <c r="A10">
        <f>_xlfn.NORM.S.DIST(-2.81, TRUE)+1-_xlfn.NORM.S.DIST(2.81,TRUE)</f>
        <v>4.9541499975718217E-3</v>
      </c>
      <c r="B10" t="s">
        <v>259</v>
      </c>
    </row>
    <row r="14" spans="1:11" x14ac:dyDescent="0.3">
      <c r="A14" t="s">
        <v>25</v>
      </c>
    </row>
    <row r="15" spans="1:11" x14ac:dyDescent="0.3">
      <c r="C15">
        <f>_xlfn.NORM.S.DIST(-2, TRUE)+1-_xlfn.NORM.S.DIST(2,TRUE)</f>
        <v>4.5500263896358306E-2</v>
      </c>
    </row>
    <row r="20" spans="1:7" x14ac:dyDescent="0.3">
      <c r="A20" t="s">
        <v>26</v>
      </c>
      <c r="D20">
        <v>0.05</v>
      </c>
    </row>
    <row r="21" spans="1:7" x14ac:dyDescent="0.3">
      <c r="A21">
        <f>C15</f>
        <v>4.5500263896358306E-2</v>
      </c>
      <c r="B21" t="s">
        <v>27</v>
      </c>
    </row>
    <row r="22" spans="1:7" ht="15.6" x14ac:dyDescent="0.35">
      <c r="A22" t="s">
        <v>24</v>
      </c>
    </row>
    <row r="27" spans="1:7" x14ac:dyDescent="0.3">
      <c r="A27" t="s">
        <v>26</v>
      </c>
      <c r="C27">
        <v>0.05</v>
      </c>
    </row>
    <row r="28" spans="1:7" x14ac:dyDescent="0.3">
      <c r="A28">
        <f>_xlfn.NORM.S.DIST(-1.38, TRUE)+1-_xlfn.NORM.S.DIST(1.38,TRUE)</f>
        <v>0.1675866448300285</v>
      </c>
      <c r="B28" t="s">
        <v>257</v>
      </c>
    </row>
    <row r="29" spans="1:7" ht="15.6" x14ac:dyDescent="0.35">
      <c r="A29" t="s">
        <v>258</v>
      </c>
    </row>
    <row r="32" spans="1:7" x14ac:dyDescent="0.3">
      <c r="G32" s="66" t="s">
        <v>266</v>
      </c>
    </row>
    <row r="34" spans="6:11" x14ac:dyDescent="0.3">
      <c r="G34" t="s">
        <v>260</v>
      </c>
      <c r="J34" s="3" t="s">
        <v>262</v>
      </c>
      <c r="K34" t="s">
        <v>264</v>
      </c>
    </row>
    <row r="35" spans="6:11" x14ac:dyDescent="0.3">
      <c r="G35" t="s">
        <v>261</v>
      </c>
      <c r="J35" t="s">
        <v>263</v>
      </c>
      <c r="K35" t="s">
        <v>265</v>
      </c>
    </row>
    <row r="39" spans="6:11" ht="15.6" x14ac:dyDescent="0.35">
      <c r="F39" s="18" t="s">
        <v>35</v>
      </c>
      <c r="G39" s="2" t="s">
        <v>16</v>
      </c>
      <c r="H39" s="3" t="s">
        <v>28</v>
      </c>
      <c r="I39" t="s">
        <v>29</v>
      </c>
    </row>
    <row r="40" spans="6:11" ht="15.6" x14ac:dyDescent="0.35">
      <c r="G40" s="2" t="s">
        <v>2</v>
      </c>
      <c r="H40" s="3" t="s">
        <v>30</v>
      </c>
    </row>
    <row r="41" spans="6:11" x14ac:dyDescent="0.3">
      <c r="G41" t="s">
        <v>32</v>
      </c>
    </row>
    <row r="43" spans="6:11" x14ac:dyDescent="0.3">
      <c r="G43" s="4" t="s">
        <v>4</v>
      </c>
      <c r="H43" s="20">
        <v>49875</v>
      </c>
      <c r="I43" t="s">
        <v>5</v>
      </c>
    </row>
    <row r="44" spans="6:11" x14ac:dyDescent="0.3">
      <c r="G44" t="s">
        <v>6</v>
      </c>
      <c r="H44" s="20">
        <v>1500</v>
      </c>
    </row>
    <row r="45" spans="6:11" x14ac:dyDescent="0.3">
      <c r="G45" s="4" t="s">
        <v>7</v>
      </c>
      <c r="H45" s="20">
        <v>50000</v>
      </c>
      <c r="I45" t="s">
        <v>8</v>
      </c>
    </row>
    <row r="46" spans="6:11" x14ac:dyDescent="0.3">
      <c r="G46" t="s">
        <v>9</v>
      </c>
      <c r="H46" s="20">
        <v>64</v>
      </c>
      <c r="I46" t="s">
        <v>31</v>
      </c>
    </row>
    <row r="48" spans="6:11" x14ac:dyDescent="0.3">
      <c r="G48" t="s">
        <v>17</v>
      </c>
      <c r="K48">
        <f>(H43-H45)/(H44/SQRT(H46))</f>
        <v>-0.66666666666666663</v>
      </c>
    </row>
    <row r="49" spans="6:14" x14ac:dyDescent="0.3">
      <c r="G49" t="s">
        <v>33</v>
      </c>
    </row>
    <row r="50" spans="6:14" x14ac:dyDescent="0.3">
      <c r="G50" t="s">
        <v>34</v>
      </c>
    </row>
    <row r="51" spans="6:14" x14ac:dyDescent="0.3">
      <c r="G51" t="s">
        <v>36</v>
      </c>
    </row>
    <row r="53" spans="6:14" x14ac:dyDescent="0.3">
      <c r="G53" t="s">
        <v>42</v>
      </c>
      <c r="K53" s="6"/>
      <c r="N53">
        <f>_xlfn.NORM.S.DIST(-0.66667,TRUE)+1-_xlfn.NORM.S.DIST(0.66667,TRUE)</f>
        <v>0.50498294544284217</v>
      </c>
    </row>
    <row r="54" spans="6:14" x14ac:dyDescent="0.3">
      <c r="G54" t="s">
        <v>37</v>
      </c>
    </row>
    <row r="56" spans="6:14" x14ac:dyDescent="0.3">
      <c r="F56" s="18" t="s">
        <v>38</v>
      </c>
      <c r="G56" s="4" t="s">
        <v>4</v>
      </c>
      <c r="H56" s="20">
        <f>H43</f>
        <v>49875</v>
      </c>
      <c r="I56" t="s">
        <v>5</v>
      </c>
    </row>
    <row r="57" spans="6:14" x14ac:dyDescent="0.3">
      <c r="G57" t="s">
        <v>6</v>
      </c>
      <c r="H57" s="20">
        <f>H44</f>
        <v>1500</v>
      </c>
    </row>
    <row r="58" spans="6:14" x14ac:dyDescent="0.3">
      <c r="G58" t="s">
        <v>9</v>
      </c>
      <c r="H58" s="20">
        <f>H46</f>
        <v>64</v>
      </c>
      <c r="I58" t="s">
        <v>31</v>
      </c>
    </row>
    <row r="60" spans="6:14" x14ac:dyDescent="0.3">
      <c r="G60" t="s">
        <v>39</v>
      </c>
      <c r="I60" s="19">
        <f>H56-1.96*H57/SQRT(H58)</f>
        <v>49507.5</v>
      </c>
    </row>
    <row r="61" spans="6:14" x14ac:dyDescent="0.3">
      <c r="G61" t="s">
        <v>40</v>
      </c>
      <c r="I61">
        <f>H56+1.96*H57/SQRT(H58)</f>
        <v>50242.5</v>
      </c>
    </row>
    <row r="63" spans="6:14" x14ac:dyDescent="0.3">
      <c r="F63" s="18" t="s">
        <v>41</v>
      </c>
    </row>
    <row r="69" spans="7:12" ht="15.6" x14ac:dyDescent="0.35">
      <c r="G69" s="18" t="s">
        <v>76</v>
      </c>
      <c r="H69" s="2" t="s">
        <v>16</v>
      </c>
      <c r="I69" s="3" t="s">
        <v>28</v>
      </c>
      <c r="J69" t="s">
        <v>29</v>
      </c>
    </row>
    <row r="70" spans="7:12" ht="15.6" x14ac:dyDescent="0.35">
      <c r="H70" s="2" t="s">
        <v>2</v>
      </c>
      <c r="I70" s="3" t="s">
        <v>30</v>
      </c>
    </row>
    <row r="71" spans="7:12" x14ac:dyDescent="0.3">
      <c r="H71" t="s">
        <v>32</v>
      </c>
    </row>
    <row r="73" spans="7:12" x14ac:dyDescent="0.3">
      <c r="H73" s="4" t="s">
        <v>4</v>
      </c>
      <c r="I73" s="20">
        <v>49875</v>
      </c>
      <c r="J73" t="s">
        <v>5</v>
      </c>
    </row>
    <row r="74" spans="7:12" x14ac:dyDescent="0.3">
      <c r="H74" t="s">
        <v>6</v>
      </c>
      <c r="I74" s="20">
        <v>500</v>
      </c>
    </row>
    <row r="75" spans="7:12" x14ac:dyDescent="0.3">
      <c r="H75" s="4" t="s">
        <v>7</v>
      </c>
      <c r="I75" s="20">
        <v>50000</v>
      </c>
      <c r="J75" t="s">
        <v>8</v>
      </c>
    </row>
    <row r="76" spans="7:12" x14ac:dyDescent="0.3">
      <c r="H76" t="s">
        <v>9</v>
      </c>
      <c r="I76" s="20">
        <v>64</v>
      </c>
      <c r="J76" t="s">
        <v>31</v>
      </c>
    </row>
    <row r="78" spans="7:12" x14ac:dyDescent="0.3">
      <c r="H78" t="s">
        <v>17</v>
      </c>
      <c r="L78">
        <f>(I73-I75)/(I74/SQRT(I76))</f>
        <v>-2</v>
      </c>
    </row>
    <row r="79" spans="7:12" x14ac:dyDescent="0.3">
      <c r="H79" t="s">
        <v>33</v>
      </c>
    </row>
    <row r="80" spans="7:12" x14ac:dyDescent="0.3">
      <c r="H80" t="s">
        <v>282</v>
      </c>
    </row>
    <row r="81" spans="7:15" x14ac:dyDescent="0.3">
      <c r="H81" t="s">
        <v>268</v>
      </c>
    </row>
    <row r="83" spans="7:15" x14ac:dyDescent="0.3">
      <c r="H83" t="s">
        <v>267</v>
      </c>
      <c r="L83" s="6"/>
      <c r="O83">
        <f>_xlfn.NORM.S.DIST(-2,TRUE)+1-_xlfn.NORM.S.DIST(2,TRUE)</f>
        <v>4.5500263896358306E-2</v>
      </c>
    </row>
    <row r="84" spans="7:15" x14ac:dyDescent="0.3">
      <c r="H84" t="s">
        <v>283</v>
      </c>
    </row>
    <row r="86" spans="7:15" x14ac:dyDescent="0.3">
      <c r="G86" s="18"/>
      <c r="H86" s="4" t="s">
        <v>4</v>
      </c>
      <c r="I86" s="20">
        <f>I73</f>
        <v>49875</v>
      </c>
      <c r="J86" t="s">
        <v>5</v>
      </c>
    </row>
    <row r="87" spans="7:15" x14ac:dyDescent="0.3">
      <c r="H87" t="s">
        <v>6</v>
      </c>
      <c r="I87" s="20">
        <f>I74</f>
        <v>500</v>
      </c>
    </row>
    <row r="88" spans="7:15" x14ac:dyDescent="0.3">
      <c r="H88" t="s">
        <v>9</v>
      </c>
      <c r="I88" s="20">
        <f>I76</f>
        <v>64</v>
      </c>
      <c r="J88" t="s">
        <v>31</v>
      </c>
    </row>
    <row r="90" spans="7:15" x14ac:dyDescent="0.3">
      <c r="H90" t="s">
        <v>39</v>
      </c>
      <c r="J90" s="19">
        <f>I86-1.96*I87/SQRT(I88)</f>
        <v>49752.5</v>
      </c>
    </row>
    <row r="91" spans="7:15" x14ac:dyDescent="0.3">
      <c r="H91" t="s">
        <v>40</v>
      </c>
      <c r="J91">
        <f>I86+1.96*I87/SQRT(I88)</f>
        <v>49997.5</v>
      </c>
    </row>
    <row r="93" spans="7:15" x14ac:dyDescent="0.3">
      <c r="G93" s="18"/>
    </row>
    <row r="99" spans="7:10" x14ac:dyDescent="0.3">
      <c r="G99" s="18" t="s">
        <v>87</v>
      </c>
    </row>
    <row r="105" spans="7:10" ht="15.6" x14ac:dyDescent="0.35">
      <c r="H105" s="2" t="s">
        <v>16</v>
      </c>
      <c r="I105" s="3" t="s">
        <v>269</v>
      </c>
    </row>
    <row r="106" spans="7:10" ht="15.6" x14ac:dyDescent="0.35">
      <c r="H106" s="2" t="s">
        <v>2</v>
      </c>
      <c r="I106" s="3" t="s">
        <v>270</v>
      </c>
    </row>
    <row r="107" spans="7:10" x14ac:dyDescent="0.3">
      <c r="H107" t="s">
        <v>32</v>
      </c>
    </row>
    <row r="109" spans="7:10" x14ac:dyDescent="0.3">
      <c r="H109" s="4" t="s">
        <v>4</v>
      </c>
      <c r="I109" s="65">
        <v>0.995</v>
      </c>
      <c r="J109" t="s">
        <v>5</v>
      </c>
    </row>
    <row r="110" spans="7:10" x14ac:dyDescent="0.3">
      <c r="H110" t="s">
        <v>6</v>
      </c>
      <c r="I110" s="5">
        <v>0.02</v>
      </c>
    </row>
    <row r="111" spans="7:10" x14ac:dyDescent="0.3">
      <c r="H111" s="4" t="s">
        <v>7</v>
      </c>
      <c r="I111" s="20">
        <v>1</v>
      </c>
      <c r="J111" t="s">
        <v>8</v>
      </c>
    </row>
    <row r="112" spans="7:10" x14ac:dyDescent="0.3">
      <c r="H112" t="s">
        <v>9</v>
      </c>
      <c r="I112" s="20">
        <v>50</v>
      </c>
      <c r="J112" t="s">
        <v>271</v>
      </c>
    </row>
    <row r="114" spans="7:15" x14ac:dyDescent="0.3">
      <c r="G114" t="s">
        <v>76</v>
      </c>
      <c r="H114" t="s">
        <v>17</v>
      </c>
      <c r="L114" s="65">
        <f>(I109-I111)/(I110/SQRT(I112))</f>
        <v>-1.7677669529663704</v>
      </c>
    </row>
    <row r="115" spans="7:15" x14ac:dyDescent="0.3">
      <c r="H115" t="s">
        <v>274</v>
      </c>
    </row>
    <row r="116" spans="7:15" x14ac:dyDescent="0.3">
      <c r="H116" t="s">
        <v>275</v>
      </c>
    </row>
    <row r="117" spans="7:15" x14ac:dyDescent="0.3">
      <c r="H117" t="s">
        <v>276</v>
      </c>
    </row>
    <row r="119" spans="7:15" x14ac:dyDescent="0.3">
      <c r="G119" t="s">
        <v>87</v>
      </c>
      <c r="H119" t="s">
        <v>272</v>
      </c>
      <c r="L119" s="6"/>
      <c r="O119" s="70">
        <f>_xlfn.NORM.S.DIST(L114,TRUE)+1-_xlfn.NORM.S.DIST(-L114,TRUE)</f>
        <v>7.7099871743541382E-2</v>
      </c>
    </row>
    <row r="120" spans="7:15" x14ac:dyDescent="0.3">
      <c r="H120" t="s">
        <v>273</v>
      </c>
    </row>
    <row r="121" spans="7:15" x14ac:dyDescent="0.3">
      <c r="G121" t="s">
        <v>38</v>
      </c>
      <c r="H121" t="s">
        <v>277</v>
      </c>
    </row>
    <row r="122" spans="7:15" x14ac:dyDescent="0.3">
      <c r="H122" t="s">
        <v>39</v>
      </c>
      <c r="J122" s="64">
        <f>I109-2.58*I110/SQRT(I112)</f>
        <v>0.98770265801815482</v>
      </c>
    </row>
    <row r="123" spans="7:15" x14ac:dyDescent="0.3">
      <c r="H123" t="s">
        <v>40</v>
      </c>
      <c r="J123" s="64">
        <f>I109+2.58*I110/SQRT(I112)</f>
        <v>1.0022973419818451</v>
      </c>
    </row>
    <row r="125" spans="7:15" x14ac:dyDescent="0.3">
      <c r="G125" t="s">
        <v>278</v>
      </c>
      <c r="H125" s="4" t="s">
        <v>279</v>
      </c>
    </row>
    <row r="126" spans="7:15" x14ac:dyDescent="0.3">
      <c r="H126" t="s">
        <v>280</v>
      </c>
    </row>
    <row r="127" spans="7:15" x14ac:dyDescent="0.3">
      <c r="H127" t="s">
        <v>281</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17B7F3-14BF-45E8-98B2-DD85622D8933}">
  <sheetPr codeName="Sheet6">
    <tabColor rgb="FF00B050"/>
  </sheetPr>
  <dimension ref="A13:G114"/>
  <sheetViews>
    <sheetView topLeftCell="A161" zoomScale="122" zoomScaleNormal="100" workbookViewId="0">
      <selection activeCell="J210" sqref="J210"/>
    </sheetView>
  </sheetViews>
  <sheetFormatPr defaultRowHeight="14.4" x14ac:dyDescent="0.3"/>
  <cols>
    <col min="1" max="1" width="17.109375" customWidth="1"/>
    <col min="2" max="2" width="12.5546875" customWidth="1"/>
    <col min="3" max="3" width="14.109375" customWidth="1"/>
    <col min="4" max="4" width="13.21875" customWidth="1"/>
    <col min="5" max="5" width="19.6640625" customWidth="1"/>
    <col min="7" max="7" width="13.109375" customWidth="1"/>
  </cols>
  <sheetData>
    <row r="13" spans="1:3" x14ac:dyDescent="0.3">
      <c r="A13" t="s">
        <v>32</v>
      </c>
    </row>
    <row r="14" spans="1:3" ht="15.6" x14ac:dyDescent="0.35">
      <c r="A14" s="2" t="s">
        <v>16</v>
      </c>
      <c r="B14" s="3" t="s">
        <v>56</v>
      </c>
      <c r="C14" t="s">
        <v>61</v>
      </c>
    </row>
    <row r="15" spans="1:3" ht="15.6" x14ac:dyDescent="0.35">
      <c r="A15" s="2" t="s">
        <v>2</v>
      </c>
      <c r="B15" s="3" t="s">
        <v>57</v>
      </c>
    </row>
    <row r="16" spans="1:3" x14ac:dyDescent="0.3">
      <c r="B16" s="21"/>
    </row>
    <row r="17" spans="1:3" x14ac:dyDescent="0.3">
      <c r="A17" t="s">
        <v>60</v>
      </c>
      <c r="B17" s="21"/>
    </row>
    <row r="18" spans="1:3" x14ac:dyDescent="0.3">
      <c r="A18" t="s">
        <v>9</v>
      </c>
      <c r="B18">
        <f>64</f>
        <v>64</v>
      </c>
    </row>
    <row r="19" spans="1:3" x14ac:dyDescent="0.3">
      <c r="A19" t="s">
        <v>43</v>
      </c>
      <c r="B19">
        <f>B18-1</f>
        <v>63</v>
      </c>
    </row>
    <row r="20" spans="1:3" x14ac:dyDescent="0.3">
      <c r="A20" s="3" t="s">
        <v>45</v>
      </c>
      <c r="B20">
        <v>0.05</v>
      </c>
    </row>
    <row r="21" spans="1:3" x14ac:dyDescent="0.3">
      <c r="A21" t="s">
        <v>46</v>
      </c>
      <c r="B21">
        <f>0.05/2</f>
        <v>2.5000000000000001E-2</v>
      </c>
      <c r="C21" t="s">
        <v>47</v>
      </c>
    </row>
    <row r="22" spans="1:3" ht="15" x14ac:dyDescent="0.35">
      <c r="A22" t="s">
        <v>48</v>
      </c>
      <c r="B22">
        <f>ABS(_xlfn.T.INV(B21,B19))</f>
        <v>1.9983405425207412</v>
      </c>
      <c r="C22" t="s">
        <v>49</v>
      </c>
    </row>
    <row r="24" spans="1:3" x14ac:dyDescent="0.3">
      <c r="A24" t="s">
        <v>44</v>
      </c>
      <c r="B24" s="21" t="s">
        <v>59</v>
      </c>
    </row>
    <row r="25" spans="1:3" x14ac:dyDescent="0.3">
      <c r="B25" s="21"/>
    </row>
    <row r="27" spans="1:3" ht="15.6" x14ac:dyDescent="0.35">
      <c r="A27" t="s">
        <v>50</v>
      </c>
    </row>
    <row r="30" spans="1:3" x14ac:dyDescent="0.3">
      <c r="A30" s="3" t="s">
        <v>45</v>
      </c>
      <c r="B30">
        <f>B20</f>
        <v>0.05</v>
      </c>
    </row>
    <row r="31" spans="1:3" x14ac:dyDescent="0.3">
      <c r="A31" t="s">
        <v>51</v>
      </c>
      <c r="B31">
        <v>3.57</v>
      </c>
      <c r="C31" t="s">
        <v>58</v>
      </c>
    </row>
    <row r="32" spans="1:3" x14ac:dyDescent="0.3">
      <c r="A32" t="s">
        <v>52</v>
      </c>
      <c r="B32">
        <v>3.7</v>
      </c>
    </row>
    <row r="33" spans="1:2" x14ac:dyDescent="0.3">
      <c r="A33" t="s">
        <v>53</v>
      </c>
      <c r="B33">
        <v>0.8</v>
      </c>
    </row>
    <row r="34" spans="1:2" x14ac:dyDescent="0.3">
      <c r="A34" t="s">
        <v>9</v>
      </c>
      <c r="B34">
        <f>B18</f>
        <v>64</v>
      </c>
    </row>
    <row r="35" spans="1:2" ht="15.6" x14ac:dyDescent="0.35">
      <c r="A35" t="s">
        <v>54</v>
      </c>
      <c r="B35" s="5">
        <f>(B31-B32)/(B33/SQRT(B34))</f>
        <v>-1.3000000000000034</v>
      </c>
    </row>
    <row r="37" spans="1:2" x14ac:dyDescent="0.3">
      <c r="A37" t="s">
        <v>55</v>
      </c>
      <c r="B37">
        <f>_xlfn.T.DIST.2T(1.3,B19)</f>
        <v>0.19833724076697493</v>
      </c>
    </row>
    <row r="65" spans="1:3" x14ac:dyDescent="0.3">
      <c r="A65" t="s">
        <v>285</v>
      </c>
    </row>
    <row r="66" spans="1:3" ht="15.6" x14ac:dyDescent="0.35">
      <c r="A66" s="2" t="s">
        <v>2</v>
      </c>
      <c r="B66" s="3" t="s">
        <v>287</v>
      </c>
    </row>
    <row r="67" spans="1:3" ht="15.6" x14ac:dyDescent="0.35">
      <c r="A67" s="2" t="s">
        <v>16</v>
      </c>
      <c r="B67" s="3" t="s">
        <v>288</v>
      </c>
      <c r="C67" t="s">
        <v>61</v>
      </c>
    </row>
    <row r="69" spans="1:3" x14ac:dyDescent="0.3">
      <c r="A69" t="s">
        <v>60</v>
      </c>
      <c r="B69" s="21"/>
    </row>
    <row r="70" spans="1:3" x14ac:dyDescent="0.3">
      <c r="A70" t="s">
        <v>9</v>
      </c>
      <c r="B70">
        <v>50</v>
      </c>
    </row>
    <row r="71" spans="1:3" x14ac:dyDescent="0.3">
      <c r="A71" t="s">
        <v>43</v>
      </c>
      <c r="B71">
        <f>B70-1</f>
        <v>49</v>
      </c>
    </row>
    <row r="72" spans="1:3" x14ac:dyDescent="0.3">
      <c r="A72" s="3" t="s">
        <v>45</v>
      </c>
      <c r="B72">
        <v>0.05</v>
      </c>
    </row>
    <row r="73" spans="1:3" ht="15" x14ac:dyDescent="0.35">
      <c r="A73" t="s">
        <v>48</v>
      </c>
      <c r="B73" s="69">
        <f>(_xlfn.T.INV(B72,B71))</f>
        <v>-1.6765508926168529</v>
      </c>
      <c r="C73" t="s">
        <v>49</v>
      </c>
    </row>
    <row r="76" spans="1:3" x14ac:dyDescent="0.3">
      <c r="A76" t="s">
        <v>44</v>
      </c>
      <c r="B76" s="71">
        <f>B73</f>
        <v>-1.6765508926168529</v>
      </c>
    </row>
    <row r="77" spans="1:3" ht="15.6" x14ac:dyDescent="0.35">
      <c r="A77" t="s">
        <v>284</v>
      </c>
    </row>
    <row r="79" spans="1:3" x14ac:dyDescent="0.3">
      <c r="A79" s="3" t="s">
        <v>45</v>
      </c>
      <c r="B79">
        <v>0.05</v>
      </c>
    </row>
    <row r="80" spans="1:3" x14ac:dyDescent="0.3">
      <c r="A80" t="s">
        <v>51</v>
      </c>
      <c r="B80">
        <v>8</v>
      </c>
    </row>
    <row r="81" spans="1:6" x14ac:dyDescent="0.3">
      <c r="A81" t="s">
        <v>52</v>
      </c>
      <c r="B81">
        <v>8.15</v>
      </c>
    </row>
    <row r="82" spans="1:6" x14ac:dyDescent="0.3">
      <c r="A82" t="s">
        <v>53</v>
      </c>
      <c r="B82">
        <v>5.0999999999999997E-2</v>
      </c>
    </row>
    <row r="83" spans="1:6" x14ac:dyDescent="0.3">
      <c r="A83" t="s">
        <v>9</v>
      </c>
      <c r="B83">
        <v>50</v>
      </c>
    </row>
    <row r="84" spans="1:6" ht="15.6" x14ac:dyDescent="0.35">
      <c r="A84" t="s">
        <v>54</v>
      </c>
      <c r="B84" s="5">
        <f>(B80-B81)/(B82/SQRT(B83))</f>
        <v>-20.797258270192625</v>
      </c>
    </row>
    <row r="86" spans="1:6" x14ac:dyDescent="0.3">
      <c r="A86" t="s">
        <v>55</v>
      </c>
      <c r="B86" s="64">
        <f>_xlfn.T.DIST(-B84,B71,TRUE)</f>
        <v>1</v>
      </c>
    </row>
    <row r="89" spans="1:6" x14ac:dyDescent="0.3">
      <c r="E89" t="s">
        <v>286</v>
      </c>
    </row>
    <row r="90" spans="1:6" ht="15.6" x14ac:dyDescent="0.35">
      <c r="E90" s="2" t="s">
        <v>2</v>
      </c>
      <c r="F90" s="3" t="s">
        <v>289</v>
      </c>
    </row>
    <row r="91" spans="1:6" ht="15.6" x14ac:dyDescent="0.35">
      <c r="E91" s="2" t="s">
        <v>16</v>
      </c>
      <c r="F91" s="3" t="s">
        <v>290</v>
      </c>
    </row>
    <row r="93" spans="1:6" x14ac:dyDescent="0.3">
      <c r="E93" t="s">
        <v>60</v>
      </c>
      <c r="F93" s="21"/>
    </row>
    <row r="94" spans="1:6" x14ac:dyDescent="0.3">
      <c r="E94" t="s">
        <v>9</v>
      </c>
      <c r="F94">
        <v>18</v>
      </c>
    </row>
    <row r="95" spans="1:6" x14ac:dyDescent="0.3">
      <c r="E95" t="s">
        <v>43</v>
      </c>
      <c r="F95">
        <f>F94-1</f>
        <v>17</v>
      </c>
    </row>
    <row r="96" spans="1:6" x14ac:dyDescent="0.3">
      <c r="E96" s="3" t="s">
        <v>45</v>
      </c>
      <c r="F96">
        <v>0.05</v>
      </c>
    </row>
    <row r="97" spans="1:7" x14ac:dyDescent="0.3">
      <c r="E97" t="s">
        <v>46</v>
      </c>
      <c r="F97">
        <f>0.05/2</f>
        <v>2.5000000000000001E-2</v>
      </c>
      <c r="G97" t="s">
        <v>47</v>
      </c>
    </row>
    <row r="98" spans="1:7" ht="15" x14ac:dyDescent="0.35">
      <c r="E98" t="s">
        <v>48</v>
      </c>
      <c r="F98">
        <f>ABS(_xlfn.T.INV(F97,F95))</f>
        <v>2.109815577833317</v>
      </c>
      <c r="G98" t="s">
        <v>49</v>
      </c>
    </row>
    <row r="100" spans="1:7" x14ac:dyDescent="0.3">
      <c r="E100" t="s">
        <v>44</v>
      </c>
      <c r="F100" s="5">
        <f>F98</f>
        <v>2.109815577833317</v>
      </c>
    </row>
    <row r="102" spans="1:7" ht="15.6" x14ac:dyDescent="0.35">
      <c r="A102" t="s">
        <v>284</v>
      </c>
    </row>
    <row r="104" spans="1:7" x14ac:dyDescent="0.3">
      <c r="A104" s="3" t="s">
        <v>45</v>
      </c>
      <c r="B104">
        <v>0.05</v>
      </c>
    </row>
    <row r="105" spans="1:7" x14ac:dyDescent="0.3">
      <c r="A105" t="s">
        <v>51</v>
      </c>
      <c r="B105">
        <v>200</v>
      </c>
    </row>
    <row r="106" spans="1:7" x14ac:dyDescent="0.3">
      <c r="A106" t="s">
        <v>52</v>
      </c>
      <c r="B106">
        <v>198.8</v>
      </c>
    </row>
    <row r="107" spans="1:7" x14ac:dyDescent="0.3">
      <c r="A107" t="s">
        <v>53</v>
      </c>
      <c r="B107">
        <v>21.4</v>
      </c>
    </row>
    <row r="108" spans="1:7" x14ac:dyDescent="0.3">
      <c r="A108" t="s">
        <v>9</v>
      </c>
      <c r="B108">
        <v>18</v>
      </c>
    </row>
    <row r="109" spans="1:7" ht="15.6" x14ac:dyDescent="0.35">
      <c r="A109" t="s">
        <v>54</v>
      </c>
      <c r="B109" s="5">
        <f>(B105-B106)/(B107/SQRT(B108))</f>
        <v>0.23790508525902307</v>
      </c>
    </row>
    <row r="111" spans="1:7" x14ac:dyDescent="0.3">
      <c r="A111" t="s">
        <v>55</v>
      </c>
      <c r="B111" s="64">
        <f>_xlfn.T.DIST.2T(B109,F95)</f>
        <v>0.81479845763106629</v>
      </c>
    </row>
    <row r="113" spans="1:1" x14ac:dyDescent="0.3">
      <c r="A113" t="s">
        <v>291</v>
      </c>
    </row>
    <row r="114" spans="1:1" x14ac:dyDescent="0.3">
      <c r="A114" t="s">
        <v>292</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1FB32F-3C2A-4AEE-A210-0EA7047AE965}">
  <sheetPr codeName="Sheet7">
    <tabColor rgb="FF00B050"/>
  </sheetPr>
  <dimension ref="A42:D113"/>
  <sheetViews>
    <sheetView topLeftCell="A20" zoomScale="97" zoomScaleNormal="100" workbookViewId="0">
      <selection activeCell="D47" sqref="D47"/>
    </sheetView>
  </sheetViews>
  <sheetFormatPr defaultRowHeight="14.4" x14ac:dyDescent="0.3"/>
  <cols>
    <col min="1" max="1" width="13" customWidth="1"/>
    <col min="2" max="2" width="13.109375" customWidth="1"/>
    <col min="3" max="3" width="19.5546875" bestFit="1" customWidth="1"/>
    <col min="4" max="4" width="11.33203125" bestFit="1" customWidth="1"/>
    <col min="5" max="5" width="12.21875" customWidth="1"/>
    <col min="10" max="10" width="12" customWidth="1"/>
  </cols>
  <sheetData>
    <row r="42" spans="1:4" x14ac:dyDescent="0.3">
      <c r="A42" s="5" t="s">
        <v>76</v>
      </c>
      <c r="B42" t="s">
        <v>317</v>
      </c>
    </row>
    <row r="43" spans="1:4" ht="15.6" x14ac:dyDescent="0.35">
      <c r="A43" s="5"/>
      <c r="B43" s="2" t="s">
        <v>2</v>
      </c>
      <c r="C43" s="3" t="s">
        <v>293</v>
      </c>
      <c r="D43" s="5">
        <v>8000</v>
      </c>
    </row>
    <row r="44" spans="1:4" ht="15.6" x14ac:dyDescent="0.35">
      <c r="A44" s="5"/>
      <c r="B44" s="2" t="s">
        <v>16</v>
      </c>
      <c r="C44" s="3" t="s">
        <v>313</v>
      </c>
      <c r="D44" s="5">
        <v>8000</v>
      </c>
    </row>
    <row r="45" spans="1:4" x14ac:dyDescent="0.3">
      <c r="A45" s="5"/>
    </row>
    <row r="46" spans="1:4" x14ac:dyDescent="0.3">
      <c r="A46" s="5"/>
      <c r="B46" t="s">
        <v>60</v>
      </c>
      <c r="C46" s="21"/>
    </row>
    <row r="47" spans="1:4" x14ac:dyDescent="0.3">
      <c r="A47" s="5"/>
      <c r="B47" t="s">
        <v>9</v>
      </c>
      <c r="C47">
        <v>64</v>
      </c>
    </row>
    <row r="48" spans="1:4" x14ac:dyDescent="0.3">
      <c r="A48" s="5"/>
      <c r="B48" t="s">
        <v>43</v>
      </c>
      <c r="C48">
        <f>C47-1</f>
        <v>63</v>
      </c>
    </row>
    <row r="49" spans="1:3" x14ac:dyDescent="0.3">
      <c r="A49" s="5"/>
      <c r="B49" s="3" t="s">
        <v>314</v>
      </c>
      <c r="C49">
        <v>0.05</v>
      </c>
    </row>
    <row r="50" spans="1:3" ht="15" x14ac:dyDescent="0.35">
      <c r="A50" s="5"/>
      <c r="B50" t="s">
        <v>48</v>
      </c>
      <c r="C50">
        <f>ABS(_xlfn.T.INV(C49,C48))</f>
        <v>1.6694022217068125</v>
      </c>
    </row>
    <row r="51" spans="1:3" x14ac:dyDescent="0.3">
      <c r="A51" s="5"/>
      <c r="B51" t="s">
        <v>44</v>
      </c>
      <c r="C51" s="5">
        <f>C50</f>
        <v>1.6694022217068125</v>
      </c>
    </row>
    <row r="52" spans="1:3" x14ac:dyDescent="0.3">
      <c r="A52" s="5"/>
    </row>
    <row r="53" spans="1:3" x14ac:dyDescent="0.3">
      <c r="A53" s="5"/>
    </row>
    <row r="54" spans="1:3" x14ac:dyDescent="0.3">
      <c r="A54" s="5"/>
    </row>
    <row r="55" spans="1:3" x14ac:dyDescent="0.3">
      <c r="A55" s="5"/>
    </row>
    <row r="56" spans="1:3" ht="15.6" x14ac:dyDescent="0.35">
      <c r="A56" t="s">
        <v>284</v>
      </c>
    </row>
    <row r="58" spans="1:3" x14ac:dyDescent="0.3">
      <c r="A58" s="3" t="s">
        <v>45</v>
      </c>
      <c r="B58">
        <v>0.05</v>
      </c>
    </row>
    <row r="59" spans="1:3" x14ac:dyDescent="0.3">
      <c r="A59" t="s">
        <v>51</v>
      </c>
      <c r="B59">
        <v>8210</v>
      </c>
    </row>
    <row r="60" spans="1:3" x14ac:dyDescent="0.3">
      <c r="A60" t="s">
        <v>52</v>
      </c>
      <c r="B60">
        <v>8000</v>
      </c>
    </row>
    <row r="61" spans="1:3" x14ac:dyDescent="0.3">
      <c r="A61" t="s">
        <v>53</v>
      </c>
      <c r="B61" s="5">
        <v>625</v>
      </c>
    </row>
    <row r="62" spans="1:3" x14ac:dyDescent="0.3">
      <c r="A62" t="s">
        <v>9</v>
      </c>
      <c r="B62">
        <f>C47</f>
        <v>64</v>
      </c>
    </row>
    <row r="63" spans="1:3" ht="15.6" x14ac:dyDescent="0.35">
      <c r="A63" t="s">
        <v>54</v>
      </c>
      <c r="B63" s="5">
        <f>(B59-B60)/(B61/SQRT(B62))</f>
        <v>2.6880000000000002</v>
      </c>
    </row>
    <row r="65" spans="1:2" x14ac:dyDescent="0.3">
      <c r="A65" t="s">
        <v>87</v>
      </c>
    </row>
    <row r="66" spans="1:2" x14ac:dyDescent="0.3">
      <c r="A66" t="s">
        <v>55</v>
      </c>
      <c r="B66" s="64">
        <f>1-_xlfn.T.DIST(B63,C48,TRUE)</f>
        <v>4.5921892428583133E-3</v>
      </c>
    </row>
    <row r="67" spans="1:2" x14ac:dyDescent="0.3">
      <c r="A67" t="s">
        <v>315</v>
      </c>
    </row>
    <row r="68" spans="1:2" x14ac:dyDescent="0.3">
      <c r="A68" t="s">
        <v>316</v>
      </c>
    </row>
    <row r="87" spans="1:4" x14ac:dyDescent="0.3">
      <c r="A87" s="5" t="s">
        <v>76</v>
      </c>
      <c r="B87" t="s">
        <v>318</v>
      </c>
    </row>
    <row r="88" spans="1:4" ht="15.6" x14ac:dyDescent="0.35">
      <c r="A88" s="5"/>
      <c r="B88" s="2" t="s">
        <v>2</v>
      </c>
      <c r="C88" s="3" t="s">
        <v>293</v>
      </c>
      <c r="D88" s="5">
        <v>30</v>
      </c>
    </row>
    <row r="89" spans="1:4" ht="15.6" x14ac:dyDescent="0.35">
      <c r="A89" s="5"/>
      <c r="B89" s="2" t="s">
        <v>16</v>
      </c>
      <c r="C89" s="3" t="s">
        <v>319</v>
      </c>
      <c r="D89" s="5">
        <v>30</v>
      </c>
    </row>
    <row r="90" spans="1:4" x14ac:dyDescent="0.3">
      <c r="A90" s="5"/>
    </row>
    <row r="91" spans="1:4" x14ac:dyDescent="0.3">
      <c r="A91" s="5"/>
      <c r="B91" t="s">
        <v>60</v>
      </c>
      <c r="C91" s="21"/>
    </row>
    <row r="92" spans="1:4" x14ac:dyDescent="0.3">
      <c r="A92" s="5"/>
      <c r="B92" t="s">
        <v>9</v>
      </c>
      <c r="C92">
        <v>860</v>
      </c>
    </row>
    <row r="93" spans="1:4" x14ac:dyDescent="0.3">
      <c r="A93" s="5"/>
      <c r="B93" t="s">
        <v>43</v>
      </c>
      <c r="C93">
        <f>C92-1</f>
        <v>859</v>
      </c>
    </row>
    <row r="94" spans="1:4" x14ac:dyDescent="0.3">
      <c r="A94" s="5"/>
      <c r="B94" s="3" t="s">
        <v>314</v>
      </c>
      <c r="C94">
        <v>0.01</v>
      </c>
    </row>
    <row r="95" spans="1:4" ht="15" x14ac:dyDescent="0.35">
      <c r="A95" s="5"/>
      <c r="B95" t="s">
        <v>48</v>
      </c>
      <c r="C95">
        <f>ABS(_xlfn.T.INV(C94,C93))</f>
        <v>2.3306968169611646</v>
      </c>
    </row>
    <row r="96" spans="1:4" x14ac:dyDescent="0.3">
      <c r="A96" s="5"/>
      <c r="B96" t="s">
        <v>44</v>
      </c>
      <c r="C96" s="5">
        <f>C95</f>
        <v>2.3306968169611646</v>
      </c>
    </row>
    <row r="97" spans="1:2" x14ac:dyDescent="0.3">
      <c r="A97" s="5"/>
    </row>
    <row r="98" spans="1:2" x14ac:dyDescent="0.3">
      <c r="A98" s="5"/>
    </row>
    <row r="99" spans="1:2" x14ac:dyDescent="0.3">
      <c r="A99" s="5"/>
    </row>
    <row r="100" spans="1:2" x14ac:dyDescent="0.3">
      <c r="A100" s="5"/>
    </row>
    <row r="101" spans="1:2" ht="15.6" x14ac:dyDescent="0.35">
      <c r="A101" t="s">
        <v>284</v>
      </c>
    </row>
    <row r="103" spans="1:2" x14ac:dyDescent="0.3">
      <c r="A103" s="3" t="s">
        <v>45</v>
      </c>
      <c r="B103">
        <v>0.05</v>
      </c>
    </row>
    <row r="104" spans="1:2" x14ac:dyDescent="0.3">
      <c r="A104" t="s">
        <v>51</v>
      </c>
      <c r="B104">
        <v>24.05</v>
      </c>
    </row>
    <row r="105" spans="1:2" x14ac:dyDescent="0.3">
      <c r="A105" t="s">
        <v>52</v>
      </c>
      <c r="B105">
        <v>30</v>
      </c>
    </row>
    <row r="106" spans="1:2" x14ac:dyDescent="0.3">
      <c r="A106" t="s">
        <v>53</v>
      </c>
      <c r="B106" s="5">
        <v>16.5</v>
      </c>
    </row>
    <row r="107" spans="1:2" x14ac:dyDescent="0.3">
      <c r="A107" t="s">
        <v>9</v>
      </c>
      <c r="B107">
        <f>C92</f>
        <v>860</v>
      </c>
    </row>
    <row r="108" spans="1:2" ht="15.6" x14ac:dyDescent="0.35">
      <c r="A108" t="s">
        <v>54</v>
      </c>
      <c r="B108" s="5">
        <f>(B104-B105)/(B106/SQRT(B107))</f>
        <v>-10.575045560819431</v>
      </c>
    </row>
    <row r="110" spans="1:2" x14ac:dyDescent="0.3">
      <c r="A110" t="s">
        <v>87</v>
      </c>
    </row>
    <row r="111" spans="1:2" x14ac:dyDescent="0.3">
      <c r="A111" t="s">
        <v>55</v>
      </c>
      <c r="B111" s="64">
        <f>_xlfn.T.DIST(B108,C93,TRUE)</f>
        <v>5.9026126215343736E-25</v>
      </c>
    </row>
    <row r="112" spans="1:2" x14ac:dyDescent="0.3">
      <c r="A112" t="s">
        <v>315</v>
      </c>
    </row>
    <row r="113" spans="1:1" x14ac:dyDescent="0.3">
      <c r="A113" t="s">
        <v>320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A20EEE-4A22-4764-B116-0B4C77EEAFB7}">
  <sheetPr codeName="Sheet8">
    <tabColor rgb="FF00B050"/>
  </sheetPr>
  <dimension ref="A5:Q95"/>
  <sheetViews>
    <sheetView workbookViewId="0">
      <selection activeCell="E102" sqref="E102"/>
    </sheetView>
  </sheetViews>
  <sheetFormatPr defaultRowHeight="14.4" x14ac:dyDescent="0.3"/>
  <cols>
    <col min="1" max="1" width="10.5546875" customWidth="1"/>
    <col min="2" max="2" width="12.21875" customWidth="1"/>
    <col min="3" max="3" width="14.33203125" bestFit="1" customWidth="1"/>
    <col min="6" max="6" width="17.109375" customWidth="1"/>
    <col min="12" max="12" width="10.44140625" customWidth="1"/>
  </cols>
  <sheetData>
    <row r="5" spans="1:2" x14ac:dyDescent="0.3">
      <c r="A5" t="s">
        <v>9</v>
      </c>
      <c r="B5">
        <v>400</v>
      </c>
    </row>
    <row r="6" spans="1:2" x14ac:dyDescent="0.3">
      <c r="A6" t="s">
        <v>62</v>
      </c>
      <c r="B6">
        <v>88</v>
      </c>
    </row>
    <row r="7" spans="1:2" x14ac:dyDescent="0.3">
      <c r="A7" t="s">
        <v>63</v>
      </c>
      <c r="B7">
        <f>B6/B5</f>
        <v>0.22</v>
      </c>
    </row>
    <row r="12" spans="1:2" ht="15.6" x14ac:dyDescent="0.35">
      <c r="A12" s="2" t="s">
        <v>16</v>
      </c>
      <c r="B12" s="3" t="s">
        <v>66</v>
      </c>
    </row>
    <row r="13" spans="1:2" ht="15.6" x14ac:dyDescent="0.35">
      <c r="A13" s="2" t="s">
        <v>2</v>
      </c>
      <c r="B13" s="3" t="s">
        <v>65</v>
      </c>
    </row>
    <row r="14" spans="1:2" x14ac:dyDescent="0.3">
      <c r="A14" s="4" t="s">
        <v>32</v>
      </c>
      <c r="B14" s="3"/>
    </row>
    <row r="15" spans="1:2" x14ac:dyDescent="0.3">
      <c r="A15" s="2"/>
      <c r="B15" s="3"/>
    </row>
    <row r="16" spans="1:2" x14ac:dyDescent="0.3">
      <c r="A16" t="s">
        <v>67</v>
      </c>
      <c r="B16" s="3">
        <v>0.2</v>
      </c>
    </row>
    <row r="17" spans="1:3" x14ac:dyDescent="0.3">
      <c r="A17" t="s">
        <v>68</v>
      </c>
      <c r="B17">
        <f>1-B16</f>
        <v>0.8</v>
      </c>
    </row>
    <row r="18" spans="1:3" x14ac:dyDescent="0.3">
      <c r="A18" t="s">
        <v>9</v>
      </c>
      <c r="B18">
        <v>400</v>
      </c>
    </row>
    <row r="19" spans="1:3" x14ac:dyDescent="0.3">
      <c r="A19" t="s">
        <v>62</v>
      </c>
      <c r="B19">
        <v>88</v>
      </c>
    </row>
    <row r="20" spans="1:3" x14ac:dyDescent="0.3">
      <c r="A20" t="s">
        <v>64</v>
      </c>
      <c r="B20">
        <f>B18-B19</f>
        <v>312</v>
      </c>
    </row>
    <row r="21" spans="1:3" x14ac:dyDescent="0.3">
      <c r="A21" s="3" t="s">
        <v>63</v>
      </c>
      <c r="B21">
        <f>B19/B18</f>
        <v>0.22</v>
      </c>
    </row>
    <row r="23" spans="1:3" ht="15.6" x14ac:dyDescent="0.35">
      <c r="A23" t="s">
        <v>69</v>
      </c>
      <c r="B23">
        <f>(B21-B16)/SQRT(B16*B17/B18)</f>
        <v>0.99999999999999944</v>
      </c>
    </row>
    <row r="30" spans="1:3" ht="15.6" x14ac:dyDescent="0.35">
      <c r="A30" s="2" t="s">
        <v>16</v>
      </c>
      <c r="B30" s="3" t="s">
        <v>66</v>
      </c>
      <c r="C30" t="s">
        <v>71</v>
      </c>
    </row>
    <row r="31" spans="1:3" ht="15.6" x14ac:dyDescent="0.35">
      <c r="A31" s="2" t="s">
        <v>2</v>
      </c>
      <c r="B31" s="3" t="s">
        <v>65</v>
      </c>
    </row>
    <row r="32" spans="1:3" x14ac:dyDescent="0.3">
      <c r="A32" s="4" t="s">
        <v>32</v>
      </c>
      <c r="B32" s="3"/>
    </row>
    <row r="33" spans="1:4" x14ac:dyDescent="0.3">
      <c r="A33" s="2"/>
      <c r="B33" s="3"/>
    </row>
    <row r="34" spans="1:4" x14ac:dyDescent="0.3">
      <c r="A34" t="s">
        <v>67</v>
      </c>
      <c r="B34" s="3">
        <v>0.2</v>
      </c>
    </row>
    <row r="35" spans="1:4" x14ac:dyDescent="0.3">
      <c r="A35" t="s">
        <v>68</v>
      </c>
      <c r="B35">
        <f>1-B34</f>
        <v>0.8</v>
      </c>
    </row>
    <row r="36" spans="1:4" x14ac:dyDescent="0.3">
      <c r="A36" t="s">
        <v>9</v>
      </c>
      <c r="B36">
        <v>400</v>
      </c>
    </row>
    <row r="37" spans="1:4" x14ac:dyDescent="0.3">
      <c r="A37" t="s">
        <v>62</v>
      </c>
      <c r="B37">
        <v>88</v>
      </c>
    </row>
    <row r="38" spans="1:4" x14ac:dyDescent="0.3">
      <c r="A38" t="s">
        <v>64</v>
      </c>
      <c r="B38">
        <f>B36-B37</f>
        <v>312</v>
      </c>
    </row>
    <row r="39" spans="1:4" x14ac:dyDescent="0.3">
      <c r="A39" s="3" t="s">
        <v>63</v>
      </c>
      <c r="B39">
        <f>B37/B36</f>
        <v>0.22</v>
      </c>
    </row>
    <row r="41" spans="1:4" ht="15.6" x14ac:dyDescent="0.35">
      <c r="A41" t="s">
        <v>69</v>
      </c>
      <c r="B41">
        <f>(B39-B34)/SQRT(B34*B35/B36)</f>
        <v>0.99999999999999944</v>
      </c>
    </row>
    <row r="43" spans="1:4" x14ac:dyDescent="0.3">
      <c r="A43" s="3" t="s">
        <v>45</v>
      </c>
      <c r="B43">
        <v>0.05</v>
      </c>
    </row>
    <row r="44" spans="1:4" x14ac:dyDescent="0.3">
      <c r="A44" s="3" t="s">
        <v>70</v>
      </c>
      <c r="B44">
        <f>B43/2</f>
        <v>2.5000000000000001E-2</v>
      </c>
    </row>
    <row r="45" spans="1:4" ht="15" thickBot="1" x14ac:dyDescent="0.35"/>
    <row r="46" spans="1:4" ht="43.2" x14ac:dyDescent="0.3">
      <c r="A46" s="15" t="s">
        <v>18</v>
      </c>
      <c r="B46" s="16" t="s">
        <v>19</v>
      </c>
      <c r="C46" s="16" t="s">
        <v>20</v>
      </c>
      <c r="D46" s="17" t="s">
        <v>21</v>
      </c>
    </row>
    <row r="47" spans="1:4" x14ac:dyDescent="0.3">
      <c r="A47" s="7">
        <v>0.9</v>
      </c>
      <c r="B47" s="8">
        <f>1-A47</f>
        <v>9.9999999999999978E-2</v>
      </c>
      <c r="C47" s="9">
        <f>B47/2</f>
        <v>4.9999999999999989E-2</v>
      </c>
      <c r="D47" s="10">
        <f>ROUND((ABS(_xlfn.NORM.S.INV(C47))),3)</f>
        <v>1.645</v>
      </c>
    </row>
    <row r="48" spans="1:4" x14ac:dyDescent="0.3">
      <c r="A48" s="11">
        <v>0.95</v>
      </c>
      <c r="B48" s="9">
        <f>1-A48</f>
        <v>5.0000000000000044E-2</v>
      </c>
      <c r="C48" s="9">
        <f>B48/2</f>
        <v>2.5000000000000022E-2</v>
      </c>
      <c r="D48" s="10">
        <f>ROUND(ABS(_xlfn.NORM.S.INV(C48)),2)</f>
        <v>1.96</v>
      </c>
    </row>
    <row r="49" spans="1:17" x14ac:dyDescent="0.3">
      <c r="A49" s="11">
        <v>0.98</v>
      </c>
      <c r="B49" s="9">
        <f>1-A49</f>
        <v>2.0000000000000018E-2</v>
      </c>
      <c r="C49" s="9">
        <f>B49/2</f>
        <v>1.0000000000000009E-2</v>
      </c>
      <c r="D49" s="10">
        <f>ROUND(ABS(_xlfn.NORM.S.INV(C49)),2)</f>
        <v>2.33</v>
      </c>
    </row>
    <row r="50" spans="1:17" ht="15" thickBot="1" x14ac:dyDescent="0.35">
      <c r="A50" s="12">
        <v>0.99</v>
      </c>
      <c r="B50" s="13">
        <f>1-A50</f>
        <v>1.0000000000000009E-2</v>
      </c>
      <c r="C50" s="13">
        <f>B50/2</f>
        <v>5.0000000000000044E-3</v>
      </c>
      <c r="D50" s="14">
        <f>ROUND(ABS(_xlfn.NORM.S.INV(C50)),2)</f>
        <v>2.58</v>
      </c>
    </row>
    <row r="51" spans="1:17" ht="15" thickBot="1" x14ac:dyDescent="0.35"/>
    <row r="52" spans="1:17" ht="72" x14ac:dyDescent="0.3">
      <c r="N52" s="15" t="s">
        <v>18</v>
      </c>
      <c r="O52" s="16" t="s">
        <v>19</v>
      </c>
      <c r="P52" s="16" t="s">
        <v>20</v>
      </c>
      <c r="Q52" s="17" t="s">
        <v>21</v>
      </c>
    </row>
    <row r="53" spans="1:17" ht="15.6" x14ac:dyDescent="0.35">
      <c r="F53" s="2" t="s">
        <v>2</v>
      </c>
      <c r="G53" s="3" t="s">
        <v>321</v>
      </c>
      <c r="N53" s="7">
        <v>0.9</v>
      </c>
      <c r="O53" s="8">
        <f>1-N53</f>
        <v>9.9999999999999978E-2</v>
      </c>
      <c r="P53" s="9">
        <f>O53/2</f>
        <v>4.9999999999999989E-2</v>
      </c>
      <c r="Q53" s="10">
        <f>ROUND((ABS(_xlfn.NORM.S.INV(P53))),3)</f>
        <v>1.645</v>
      </c>
    </row>
    <row r="54" spans="1:17" ht="15.6" x14ac:dyDescent="0.35">
      <c r="F54" s="2" t="s">
        <v>16</v>
      </c>
      <c r="G54" s="3" t="s">
        <v>322</v>
      </c>
      <c r="N54" s="11">
        <v>0.95</v>
      </c>
      <c r="O54" s="9">
        <f>1-N54</f>
        <v>5.0000000000000044E-2</v>
      </c>
      <c r="P54" s="9">
        <f>O54/2</f>
        <v>2.5000000000000022E-2</v>
      </c>
      <c r="Q54" s="10">
        <f>ROUND(ABS(_xlfn.NORM.S.INV(P54)),2)</f>
        <v>1.96</v>
      </c>
    </row>
    <row r="55" spans="1:17" x14ac:dyDescent="0.3">
      <c r="F55" s="4" t="s">
        <v>32</v>
      </c>
      <c r="G55" s="3"/>
      <c r="N55" s="11">
        <v>0.98</v>
      </c>
      <c r="O55" s="9">
        <f>1-N55</f>
        <v>2.0000000000000018E-2</v>
      </c>
      <c r="P55" s="9">
        <f>O55/2</f>
        <v>1.0000000000000009E-2</v>
      </c>
      <c r="Q55" s="10">
        <f>ROUND(ABS(_xlfn.NORM.S.INV(P55)),2)</f>
        <v>2.33</v>
      </c>
    </row>
    <row r="56" spans="1:17" ht="15" thickBot="1" x14ac:dyDescent="0.35">
      <c r="F56" s="2"/>
      <c r="G56" s="3"/>
      <c r="N56" s="12">
        <v>0.99</v>
      </c>
      <c r="O56" s="13">
        <f>1-N56</f>
        <v>1.0000000000000009E-2</v>
      </c>
      <c r="P56" s="13">
        <f>O56/2</f>
        <v>5.0000000000000044E-3</v>
      </c>
      <c r="Q56" s="14">
        <f>ROUND(ABS(_xlfn.NORM.S.INV(P56)),2)</f>
        <v>2.58</v>
      </c>
    </row>
    <row r="57" spans="1:17" x14ac:dyDescent="0.3">
      <c r="F57" t="s">
        <v>67</v>
      </c>
      <c r="G57" s="3">
        <v>0.55000000000000004</v>
      </c>
    </row>
    <row r="58" spans="1:17" x14ac:dyDescent="0.3">
      <c r="F58" t="s">
        <v>68</v>
      </c>
      <c r="G58">
        <f>1-G57</f>
        <v>0.44999999999999996</v>
      </c>
    </row>
    <row r="59" spans="1:17" x14ac:dyDescent="0.3">
      <c r="F59" t="s">
        <v>9</v>
      </c>
      <c r="G59">
        <v>17</v>
      </c>
    </row>
    <row r="60" spans="1:17" x14ac:dyDescent="0.3">
      <c r="F60" t="s">
        <v>323</v>
      </c>
      <c r="G60">
        <v>9</v>
      </c>
    </row>
    <row r="61" spans="1:17" x14ac:dyDescent="0.3">
      <c r="F61" t="s">
        <v>324</v>
      </c>
      <c r="G61">
        <f>G59-G60</f>
        <v>8</v>
      </c>
    </row>
    <row r="62" spans="1:17" x14ac:dyDescent="0.3">
      <c r="F62" s="3" t="s">
        <v>63</v>
      </c>
      <c r="G62">
        <f>G60/G59</f>
        <v>0.52941176470588236</v>
      </c>
    </row>
    <row r="64" spans="1:17" ht="15.6" x14ac:dyDescent="0.35">
      <c r="F64" t="s">
        <v>69</v>
      </c>
      <c r="G64">
        <f>(G62-G57)/SQRT(G57*G58/G59)</f>
        <v>-0.17063023229633081</v>
      </c>
    </row>
    <row r="66" spans="2:7" x14ac:dyDescent="0.3">
      <c r="F66" s="3" t="s">
        <v>45</v>
      </c>
      <c r="G66">
        <v>0.05</v>
      </c>
    </row>
    <row r="67" spans="2:7" x14ac:dyDescent="0.3">
      <c r="F67" s="3" t="s">
        <v>70</v>
      </c>
      <c r="G67">
        <f>G66/2</f>
        <v>2.5000000000000001E-2</v>
      </c>
    </row>
    <row r="69" spans="2:7" x14ac:dyDescent="0.3">
      <c r="B69" s="4" t="s">
        <v>325</v>
      </c>
    </row>
    <row r="70" spans="2:7" ht="15.6" x14ac:dyDescent="0.35">
      <c r="B70" s="4" t="s">
        <v>326</v>
      </c>
    </row>
    <row r="71" spans="2:7" x14ac:dyDescent="0.3">
      <c r="B71" t="s">
        <v>327</v>
      </c>
    </row>
    <row r="75" spans="2:7" ht="15.6" x14ac:dyDescent="0.35">
      <c r="F75" s="2" t="s">
        <v>2</v>
      </c>
      <c r="G75" s="3" t="s">
        <v>65</v>
      </c>
    </row>
    <row r="76" spans="2:7" ht="15.6" x14ac:dyDescent="0.35">
      <c r="F76" s="2" t="s">
        <v>16</v>
      </c>
      <c r="G76" s="3" t="s">
        <v>332</v>
      </c>
    </row>
    <row r="77" spans="2:7" x14ac:dyDescent="0.3">
      <c r="F77" s="4" t="s">
        <v>32</v>
      </c>
      <c r="G77" s="3"/>
    </row>
    <row r="78" spans="2:7" x14ac:dyDescent="0.3">
      <c r="F78" s="2"/>
      <c r="G78" s="3"/>
    </row>
    <row r="79" spans="2:7" x14ac:dyDescent="0.3">
      <c r="F79" t="s">
        <v>67</v>
      </c>
      <c r="G79" s="3">
        <v>0.2</v>
      </c>
    </row>
    <row r="80" spans="2:7" x14ac:dyDescent="0.3">
      <c r="F80" t="s">
        <v>68</v>
      </c>
      <c r="G80">
        <f>1-G79</f>
        <v>0.8</v>
      </c>
    </row>
    <row r="81" spans="2:7" x14ac:dyDescent="0.3">
      <c r="F81" t="s">
        <v>9</v>
      </c>
      <c r="G81">
        <v>500</v>
      </c>
    </row>
    <row r="82" spans="2:7" x14ac:dyDescent="0.3">
      <c r="F82" t="s">
        <v>328</v>
      </c>
      <c r="G82">
        <v>135</v>
      </c>
    </row>
    <row r="83" spans="2:7" x14ac:dyDescent="0.3">
      <c r="F83" t="s">
        <v>329</v>
      </c>
      <c r="G83">
        <f>G81-G82</f>
        <v>365</v>
      </c>
    </row>
    <row r="84" spans="2:7" x14ac:dyDescent="0.3">
      <c r="F84" s="3" t="s">
        <v>63</v>
      </c>
      <c r="G84">
        <f>G82/G81</f>
        <v>0.27</v>
      </c>
    </row>
    <row r="86" spans="2:7" ht="15.6" x14ac:dyDescent="0.35">
      <c r="F86" t="s">
        <v>69</v>
      </c>
      <c r="G86">
        <f>(G84-G79)/SQRT(G79*G80/G81)</f>
        <v>3.9131189606246322</v>
      </c>
    </row>
    <row r="88" spans="2:7" x14ac:dyDescent="0.3">
      <c r="F88" s="3" t="s">
        <v>45</v>
      </c>
      <c r="G88">
        <v>0.05</v>
      </c>
    </row>
    <row r="89" spans="2:7" x14ac:dyDescent="0.3">
      <c r="F89" s="3" t="s">
        <v>70</v>
      </c>
      <c r="G89">
        <f>G88/2</f>
        <v>2.5000000000000001E-2</v>
      </c>
    </row>
    <row r="91" spans="2:7" x14ac:dyDescent="0.3">
      <c r="B91" s="4" t="s">
        <v>330</v>
      </c>
    </row>
    <row r="92" spans="2:7" ht="15.6" x14ac:dyDescent="0.35">
      <c r="B92" s="4" t="s">
        <v>331</v>
      </c>
    </row>
    <row r="93" spans="2:7" x14ac:dyDescent="0.3">
      <c r="B93" t="s">
        <v>333</v>
      </c>
    </row>
    <row r="95" spans="2:7" x14ac:dyDescent="0.3">
      <c r="B95" t="s">
        <v>87</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F4904F-BDCF-4BD3-974B-D2E40F65F60F}">
  <sheetPr codeName="Sheet9">
    <tabColor rgb="FF00B050"/>
  </sheetPr>
  <dimension ref="A5:AK344"/>
  <sheetViews>
    <sheetView zoomScale="105" workbookViewId="0">
      <selection activeCell="G345" sqref="G345"/>
    </sheetView>
  </sheetViews>
  <sheetFormatPr defaultRowHeight="14.4" x14ac:dyDescent="0.3"/>
  <cols>
    <col min="2" max="2" width="13.109375" customWidth="1"/>
    <col min="3" max="3" width="16.77734375" customWidth="1"/>
    <col min="4" max="4" width="12.77734375" customWidth="1"/>
    <col min="6" max="6" width="12.5546875" customWidth="1"/>
    <col min="7" max="7" width="11.6640625" customWidth="1"/>
    <col min="8" max="8" width="15.44140625" customWidth="1"/>
    <col min="9" max="9" width="17.21875" customWidth="1"/>
    <col min="14" max="14" width="10.77734375" customWidth="1"/>
    <col min="18" max="18" width="10.109375" customWidth="1"/>
    <col min="23" max="23" width="13.6640625" customWidth="1"/>
  </cols>
  <sheetData>
    <row r="5" spans="1:2" ht="15.6" x14ac:dyDescent="0.35">
      <c r="A5" t="s">
        <v>73</v>
      </c>
      <c r="B5">
        <v>12</v>
      </c>
    </row>
    <row r="6" spans="1:2" ht="15.6" x14ac:dyDescent="0.35">
      <c r="A6" t="s">
        <v>74</v>
      </c>
      <c r="B6">
        <v>15</v>
      </c>
    </row>
    <row r="7" spans="1:2" ht="15.6" x14ac:dyDescent="0.35">
      <c r="A7" t="s">
        <v>75</v>
      </c>
      <c r="B7">
        <f>B5-1+B6-1</f>
        <v>25</v>
      </c>
    </row>
    <row r="19" spans="1:4" ht="15.6" x14ac:dyDescent="0.35">
      <c r="A19" s="18" t="s">
        <v>76</v>
      </c>
      <c r="B19" s="2" t="s">
        <v>16</v>
      </c>
      <c r="C19" s="3" t="s">
        <v>77</v>
      </c>
    </row>
    <row r="20" spans="1:4" ht="15.6" x14ac:dyDescent="0.35">
      <c r="B20" s="2" t="s">
        <v>2</v>
      </c>
      <c r="C20" s="3" t="s">
        <v>78</v>
      </c>
    </row>
    <row r="21" spans="1:4" x14ac:dyDescent="0.3">
      <c r="B21" s="4" t="s">
        <v>79</v>
      </c>
      <c r="C21" s="3"/>
    </row>
    <row r="23" spans="1:4" x14ac:dyDescent="0.3">
      <c r="C23" s="22" t="s">
        <v>80</v>
      </c>
      <c r="D23" s="22" t="s">
        <v>81</v>
      </c>
    </row>
    <row r="24" spans="1:4" x14ac:dyDescent="0.3">
      <c r="B24" t="s">
        <v>82</v>
      </c>
      <c r="C24" s="9">
        <v>42</v>
      </c>
      <c r="D24" s="9">
        <v>34</v>
      </c>
    </row>
    <row r="25" spans="1:4" x14ac:dyDescent="0.3">
      <c r="B25" t="s">
        <v>83</v>
      </c>
      <c r="C25" s="9">
        <v>4</v>
      </c>
      <c r="D25" s="9">
        <v>5</v>
      </c>
    </row>
    <row r="26" spans="1:4" x14ac:dyDescent="0.3">
      <c r="B26" t="s">
        <v>84</v>
      </c>
      <c r="C26" s="9">
        <v>8</v>
      </c>
      <c r="D26" s="9">
        <v>15</v>
      </c>
    </row>
    <row r="27" spans="1:4" x14ac:dyDescent="0.3">
      <c r="C27" s="9"/>
      <c r="D27" s="9"/>
    </row>
    <row r="28" spans="1:4" ht="28.8" x14ac:dyDescent="0.3">
      <c r="B28" s="23" t="s">
        <v>85</v>
      </c>
      <c r="C28" s="24">
        <f>((C26-1)*C25^2+(D26-1)*D25^2)/(C26-1+D26-1)</f>
        <v>22</v>
      </c>
      <c r="D28" s="9"/>
    </row>
    <row r="30" spans="1:4" ht="15.6" x14ac:dyDescent="0.35">
      <c r="B30" t="s">
        <v>86</v>
      </c>
      <c r="C30">
        <f>((C24-D24)-0)/SQRT((C28)*((1/C26)+(1/D26)))</f>
        <v>3.8958780284613921</v>
      </c>
    </row>
    <row r="32" spans="1:4" x14ac:dyDescent="0.3">
      <c r="A32" s="18" t="s">
        <v>87</v>
      </c>
      <c r="B32" t="s">
        <v>88</v>
      </c>
      <c r="C32" s="21"/>
    </row>
    <row r="33" spans="1:4" ht="15.6" x14ac:dyDescent="0.35">
      <c r="B33" t="s">
        <v>89</v>
      </c>
      <c r="C33">
        <f>C26</f>
        <v>8</v>
      </c>
    </row>
    <row r="34" spans="1:4" ht="15.6" x14ac:dyDescent="0.35">
      <c r="B34" t="s">
        <v>75</v>
      </c>
      <c r="C34">
        <f>C26-1+D26-1</f>
        <v>21</v>
      </c>
    </row>
    <row r="36" spans="1:4" x14ac:dyDescent="0.3">
      <c r="A36" s="18" t="s">
        <v>38</v>
      </c>
      <c r="B36" t="s">
        <v>60</v>
      </c>
    </row>
    <row r="37" spans="1:4" x14ac:dyDescent="0.3">
      <c r="A37" s="18"/>
      <c r="B37" s="3" t="s">
        <v>45</v>
      </c>
      <c r="C37">
        <v>0.01</v>
      </c>
    </row>
    <row r="38" spans="1:4" x14ac:dyDescent="0.3">
      <c r="B38" t="s">
        <v>90</v>
      </c>
      <c r="C38">
        <f>C37</f>
        <v>0.01</v>
      </c>
      <c r="D38" t="s">
        <v>91</v>
      </c>
    </row>
    <row r="39" spans="1:4" ht="15" x14ac:dyDescent="0.35">
      <c r="B39" t="s">
        <v>48</v>
      </c>
      <c r="C39">
        <f>ABS(_xlfn.T.INV(C38,C34))</f>
        <v>2.5176480160447423</v>
      </c>
      <c r="D39" t="s">
        <v>49</v>
      </c>
    </row>
    <row r="41" spans="1:4" x14ac:dyDescent="0.3">
      <c r="B41" t="s">
        <v>44</v>
      </c>
      <c r="C41" s="21">
        <f>C39</f>
        <v>2.5176480160447423</v>
      </c>
    </row>
    <row r="42" spans="1:4" x14ac:dyDescent="0.3">
      <c r="C42" s="21"/>
    </row>
    <row r="43" spans="1:4" x14ac:dyDescent="0.3">
      <c r="B43" t="s">
        <v>55</v>
      </c>
      <c r="C43">
        <f>1-_xlfn.T.DIST(C30,C34,TRUE)</f>
        <v>4.1654099471588601E-4</v>
      </c>
    </row>
    <row r="45" spans="1:4" x14ac:dyDescent="0.3">
      <c r="A45" s="18" t="s">
        <v>41</v>
      </c>
    </row>
    <row r="67" spans="2:4" x14ac:dyDescent="0.3">
      <c r="B67" s="3" t="s">
        <v>45</v>
      </c>
      <c r="C67">
        <v>0.05</v>
      </c>
    </row>
    <row r="68" spans="2:4" x14ac:dyDescent="0.3">
      <c r="B68" t="s">
        <v>92</v>
      </c>
      <c r="C68">
        <f>C67/2</f>
        <v>2.5000000000000001E-2</v>
      </c>
      <c r="D68" t="s">
        <v>93</v>
      </c>
    </row>
    <row r="69" spans="2:4" ht="15" x14ac:dyDescent="0.35">
      <c r="B69" t="s">
        <v>48</v>
      </c>
      <c r="C69">
        <f>ABS(_xlfn.T.INV(C68,C34))</f>
        <v>2.07961384472768</v>
      </c>
      <c r="D69" t="s">
        <v>49</v>
      </c>
    </row>
    <row r="71" spans="2:4" x14ac:dyDescent="0.3">
      <c r="B71" t="s">
        <v>39</v>
      </c>
      <c r="C71">
        <f>(C24-D24)-C69*SQRT(C28*((1/C26)+(1/D26)))</f>
        <v>3.7296120062588578</v>
      </c>
    </row>
    <row r="72" spans="2:4" x14ac:dyDescent="0.3">
      <c r="B72" t="s">
        <v>40</v>
      </c>
      <c r="C72">
        <f>(C24-D24)+C69*SQRT(C28*((1/C26)+(1/D26)))</f>
        <v>12.270387993741142</v>
      </c>
    </row>
    <row r="80" spans="2:4" ht="15.6" x14ac:dyDescent="0.35">
      <c r="B80" t="s">
        <v>73</v>
      </c>
      <c r="C80">
        <v>5</v>
      </c>
    </row>
    <row r="81" spans="1:4" ht="15.6" x14ac:dyDescent="0.35">
      <c r="B81" t="s">
        <v>74</v>
      </c>
      <c r="C81">
        <v>4</v>
      </c>
    </row>
    <row r="82" spans="1:4" ht="15.6" x14ac:dyDescent="0.35">
      <c r="B82" t="s">
        <v>75</v>
      </c>
      <c r="C82">
        <f>C80-1+C81-1</f>
        <v>7</v>
      </c>
    </row>
    <row r="87" spans="1:4" ht="15.6" x14ac:dyDescent="0.35">
      <c r="A87" s="18" t="s">
        <v>76</v>
      </c>
      <c r="B87" s="2" t="s">
        <v>16</v>
      </c>
      <c r="C87" s="3" t="s">
        <v>77</v>
      </c>
    </row>
    <row r="88" spans="1:4" ht="15.6" x14ac:dyDescent="0.35">
      <c r="B88" s="2" t="s">
        <v>2</v>
      </c>
      <c r="C88" s="3" t="s">
        <v>78</v>
      </c>
    </row>
    <row r="89" spans="1:4" x14ac:dyDescent="0.3">
      <c r="B89" s="4" t="s">
        <v>79</v>
      </c>
      <c r="C89" s="3"/>
    </row>
    <row r="91" spans="1:4" x14ac:dyDescent="0.3">
      <c r="C91" s="22" t="s">
        <v>80</v>
      </c>
      <c r="D91" s="22" t="s">
        <v>81</v>
      </c>
    </row>
    <row r="92" spans="1:4" x14ac:dyDescent="0.3">
      <c r="B92" t="s">
        <v>82</v>
      </c>
      <c r="C92" s="9">
        <v>42</v>
      </c>
      <c r="D92" s="9">
        <v>34</v>
      </c>
    </row>
    <row r="93" spans="1:4" x14ac:dyDescent="0.3">
      <c r="B93" t="s">
        <v>83</v>
      </c>
      <c r="C93" s="9">
        <v>4</v>
      </c>
      <c r="D93" s="9">
        <v>5</v>
      </c>
    </row>
    <row r="94" spans="1:4" x14ac:dyDescent="0.3">
      <c r="B94" t="s">
        <v>84</v>
      </c>
      <c r="C94" s="9">
        <v>5</v>
      </c>
      <c r="D94" s="9">
        <v>4</v>
      </c>
    </row>
    <row r="95" spans="1:4" x14ac:dyDescent="0.3">
      <c r="C95" s="9"/>
      <c r="D95" s="9"/>
    </row>
    <row r="96" spans="1:4" ht="28.8" x14ac:dyDescent="0.3">
      <c r="B96" s="23" t="s">
        <v>85</v>
      </c>
      <c r="C96" s="24">
        <f>((C94-1)*C93^2+(D94-1)*D93^2)/(C94-1+D94-1)</f>
        <v>19.857142857142858</v>
      </c>
      <c r="D96" s="9"/>
    </row>
    <row r="98" spans="1:4" ht="15.6" x14ac:dyDescent="0.35">
      <c r="B98" t="s">
        <v>86</v>
      </c>
      <c r="C98">
        <f>((C92-D92)-0)/SQRT((C96)*((1/C94)+(1/D94)))</f>
        <v>2.6762418022019081</v>
      </c>
    </row>
    <row r="100" spans="1:4" x14ac:dyDescent="0.3">
      <c r="A100" s="18" t="s">
        <v>87</v>
      </c>
      <c r="B100" t="s">
        <v>88</v>
      </c>
      <c r="C100" s="21"/>
    </row>
    <row r="101" spans="1:4" ht="15.6" x14ac:dyDescent="0.35">
      <c r="B101" t="s">
        <v>94</v>
      </c>
      <c r="C101">
        <f>C94</f>
        <v>5</v>
      </c>
    </row>
    <row r="102" spans="1:4" ht="15.6" x14ac:dyDescent="0.35">
      <c r="B102" t="s">
        <v>74</v>
      </c>
      <c r="C102">
        <v>4</v>
      </c>
    </row>
    <row r="103" spans="1:4" ht="15.6" x14ac:dyDescent="0.35">
      <c r="B103" t="s">
        <v>75</v>
      </c>
      <c r="C103">
        <f>C101-1+C102-1</f>
        <v>7</v>
      </c>
    </row>
    <row r="105" spans="1:4" x14ac:dyDescent="0.3">
      <c r="A105" s="18" t="s">
        <v>38</v>
      </c>
      <c r="B105" t="s">
        <v>60</v>
      </c>
    </row>
    <row r="106" spans="1:4" x14ac:dyDescent="0.3">
      <c r="A106" s="18"/>
      <c r="B106" s="3" t="s">
        <v>45</v>
      </c>
      <c r="C106">
        <v>0.01</v>
      </c>
    </row>
    <row r="107" spans="1:4" x14ac:dyDescent="0.3">
      <c r="B107" t="s">
        <v>92</v>
      </c>
      <c r="C107">
        <f>C106/2</f>
        <v>5.0000000000000001E-3</v>
      </c>
      <c r="D107" t="s">
        <v>91</v>
      </c>
    </row>
    <row r="108" spans="1:4" ht="15" x14ac:dyDescent="0.35">
      <c r="B108" t="s">
        <v>95</v>
      </c>
      <c r="C108">
        <f>ABS(_xlfn.T.INV(C107,C103))</f>
        <v>3.4994832973504946</v>
      </c>
      <c r="D108" t="s">
        <v>49</v>
      </c>
    </row>
    <row r="110" spans="1:4" x14ac:dyDescent="0.3">
      <c r="B110" t="s">
        <v>44</v>
      </c>
      <c r="C110" s="21">
        <f>C108</f>
        <v>3.4994832973504946</v>
      </c>
    </row>
    <row r="111" spans="1:4" x14ac:dyDescent="0.3">
      <c r="C111" s="21"/>
    </row>
    <row r="112" spans="1:4" x14ac:dyDescent="0.3">
      <c r="B112" t="s">
        <v>55</v>
      </c>
      <c r="C112">
        <f>1-_xlfn.T.DIST(C98,C103,TRUE)</f>
        <v>1.5855741830386849E-2</v>
      </c>
    </row>
    <row r="114" spans="1:1" x14ac:dyDescent="0.3">
      <c r="A114" s="18" t="s">
        <v>41</v>
      </c>
    </row>
    <row r="130" spans="6:9" ht="15.6" x14ac:dyDescent="0.35">
      <c r="F130" s="18" t="s">
        <v>76</v>
      </c>
      <c r="G130" s="2" t="s">
        <v>2</v>
      </c>
      <c r="H130" s="3" t="s">
        <v>78</v>
      </c>
    </row>
    <row r="131" spans="6:9" ht="15.6" x14ac:dyDescent="0.35">
      <c r="G131" s="2" t="s">
        <v>16</v>
      </c>
      <c r="H131" s="3" t="s">
        <v>336</v>
      </c>
    </row>
    <row r="132" spans="6:9" x14ac:dyDescent="0.3">
      <c r="G132" s="4" t="s">
        <v>79</v>
      </c>
      <c r="H132" s="3"/>
    </row>
    <row r="134" spans="6:9" x14ac:dyDescent="0.3">
      <c r="H134" s="22" t="s">
        <v>334</v>
      </c>
      <c r="I134" s="22" t="s">
        <v>335</v>
      </c>
    </row>
    <row r="135" spans="6:9" x14ac:dyDescent="0.3">
      <c r="G135" t="s">
        <v>82</v>
      </c>
      <c r="H135" s="9">
        <v>780</v>
      </c>
      <c r="I135" s="9">
        <v>1041</v>
      </c>
    </row>
    <row r="136" spans="6:9" x14ac:dyDescent="0.3">
      <c r="G136" t="s">
        <v>83</v>
      </c>
      <c r="H136" s="9">
        <v>128</v>
      </c>
      <c r="I136" s="9">
        <v>140</v>
      </c>
    </row>
    <row r="137" spans="6:9" x14ac:dyDescent="0.3">
      <c r="G137" t="s">
        <v>84</v>
      </c>
      <c r="H137" s="9">
        <v>20</v>
      </c>
      <c r="I137" s="9">
        <v>20</v>
      </c>
    </row>
    <row r="138" spans="6:9" x14ac:dyDescent="0.3">
      <c r="H138" s="9"/>
      <c r="I138" s="9"/>
    </row>
    <row r="139" spans="6:9" ht="28.8" x14ac:dyDescent="0.3">
      <c r="G139" s="23" t="s">
        <v>85</v>
      </c>
      <c r="H139" s="24">
        <f>((H137-1)*H136^2+(I137-1)*I136^2)/(H137-1+I137-1)</f>
        <v>17992</v>
      </c>
      <c r="I139" s="9"/>
    </row>
    <row r="141" spans="6:9" ht="15.6" x14ac:dyDescent="0.35">
      <c r="G141" t="s">
        <v>86</v>
      </c>
      <c r="H141">
        <f>((H135-I135)-0)/SQRT((H139)*((1/H137)+(1/I137)))</f>
        <v>-6.1531965252931338</v>
      </c>
    </row>
    <row r="144" spans="6:9" x14ac:dyDescent="0.3">
      <c r="F144" s="18" t="s">
        <v>87</v>
      </c>
      <c r="G144" t="s">
        <v>337</v>
      </c>
    </row>
    <row r="145" spans="5:9" x14ac:dyDescent="0.3">
      <c r="F145" s="18"/>
      <c r="G145" t="s">
        <v>338</v>
      </c>
      <c r="I145" s="18"/>
    </row>
    <row r="146" spans="5:9" x14ac:dyDescent="0.3">
      <c r="F146" s="18" t="s">
        <v>38</v>
      </c>
      <c r="G146" t="s">
        <v>339</v>
      </c>
      <c r="I146" s="18"/>
    </row>
    <row r="147" spans="5:9" x14ac:dyDescent="0.3">
      <c r="G147" t="s">
        <v>340</v>
      </c>
    </row>
    <row r="148" spans="5:9" x14ac:dyDescent="0.3">
      <c r="F148" s="18" t="s">
        <v>41</v>
      </c>
      <c r="G148" t="s">
        <v>88</v>
      </c>
      <c r="H148" s="21"/>
    </row>
    <row r="149" spans="5:9" ht="15.6" x14ac:dyDescent="0.35">
      <c r="G149" t="s">
        <v>89</v>
      </c>
      <c r="H149">
        <f>H137</f>
        <v>20</v>
      </c>
    </row>
    <row r="150" spans="5:9" ht="15.6" x14ac:dyDescent="0.35">
      <c r="G150" t="s">
        <v>75</v>
      </c>
      <c r="H150">
        <f>H137-1+I137-1</f>
        <v>38</v>
      </c>
    </row>
    <row r="152" spans="5:9" x14ac:dyDescent="0.3">
      <c r="E152" s="18"/>
      <c r="F152" s="18"/>
      <c r="G152" t="s">
        <v>60</v>
      </c>
    </row>
    <row r="153" spans="5:9" x14ac:dyDescent="0.3">
      <c r="F153" s="18"/>
      <c r="G153" s="3" t="s">
        <v>45</v>
      </c>
      <c r="H153">
        <v>0.01</v>
      </c>
    </row>
    <row r="154" spans="5:9" x14ac:dyDescent="0.3">
      <c r="G154" t="s">
        <v>90</v>
      </c>
      <c r="H154">
        <f>H153</f>
        <v>0.01</v>
      </c>
      <c r="I154" t="s">
        <v>91</v>
      </c>
    </row>
    <row r="155" spans="5:9" ht="15" x14ac:dyDescent="0.35">
      <c r="G155" t="s">
        <v>48</v>
      </c>
      <c r="H155">
        <f>ABS(_xlfn.T.INV(H154,H150))</f>
        <v>2.4285676308590882</v>
      </c>
      <c r="I155" t="s">
        <v>49</v>
      </c>
    </row>
    <row r="157" spans="5:9" x14ac:dyDescent="0.3">
      <c r="G157" t="s">
        <v>44</v>
      </c>
      <c r="H157" s="21">
        <f>H155</f>
        <v>2.4285676308590882</v>
      </c>
    </row>
    <row r="158" spans="5:9" x14ac:dyDescent="0.3">
      <c r="H158" s="21"/>
    </row>
    <row r="159" spans="5:9" x14ac:dyDescent="0.3">
      <c r="G159" t="s">
        <v>55</v>
      </c>
      <c r="H159" s="64">
        <f>_xlfn.T.DIST(H141,H150,TRUE)</f>
        <v>1.7547003931010867E-7</v>
      </c>
    </row>
    <row r="160" spans="5:9" x14ac:dyDescent="0.3">
      <c r="F160" t="s">
        <v>341</v>
      </c>
    </row>
    <row r="161" spans="6:12" x14ac:dyDescent="0.3">
      <c r="F161" t="s">
        <v>342</v>
      </c>
      <c r="G161" t="s">
        <v>343</v>
      </c>
    </row>
    <row r="163" spans="6:12" ht="15" thickBot="1" x14ac:dyDescent="0.35"/>
    <row r="164" spans="6:12" x14ac:dyDescent="0.3">
      <c r="F164" s="74" t="s">
        <v>353</v>
      </c>
      <c r="G164" s="75"/>
      <c r="H164" s="75"/>
      <c r="I164" s="75"/>
      <c r="J164" s="75"/>
      <c r="K164" s="75"/>
      <c r="L164" s="76"/>
    </row>
    <row r="165" spans="6:12" ht="15.6" x14ac:dyDescent="0.35">
      <c r="F165" s="77" t="s">
        <v>76</v>
      </c>
      <c r="G165" s="78" t="s">
        <v>2</v>
      </c>
      <c r="H165" s="79" t="s">
        <v>344</v>
      </c>
      <c r="I165" s="80"/>
      <c r="J165" s="80"/>
      <c r="K165" s="80"/>
      <c r="L165" s="81"/>
    </row>
    <row r="166" spans="6:12" ht="15.6" x14ac:dyDescent="0.35">
      <c r="F166" s="82"/>
      <c r="G166" s="78" t="s">
        <v>16</v>
      </c>
      <c r="H166" s="79" t="s">
        <v>345</v>
      </c>
      <c r="I166" s="80"/>
      <c r="J166" s="80"/>
      <c r="K166" s="80"/>
      <c r="L166" s="81"/>
    </row>
    <row r="167" spans="6:12" x14ac:dyDescent="0.3">
      <c r="F167" s="82"/>
      <c r="G167" s="83" t="s">
        <v>79</v>
      </c>
      <c r="H167" s="79"/>
      <c r="I167" s="80"/>
      <c r="J167" s="80"/>
      <c r="K167" s="80"/>
      <c r="L167" s="81"/>
    </row>
    <row r="168" spans="6:12" x14ac:dyDescent="0.3">
      <c r="F168" s="82"/>
      <c r="G168" s="80"/>
      <c r="H168" s="80"/>
      <c r="I168" s="80"/>
      <c r="J168" s="80"/>
      <c r="K168" s="80"/>
      <c r="L168" s="81"/>
    </row>
    <row r="169" spans="6:12" x14ac:dyDescent="0.3">
      <c r="F169" s="82"/>
      <c r="G169" s="80"/>
      <c r="H169" s="84" t="s">
        <v>347</v>
      </c>
      <c r="I169" s="84" t="s">
        <v>346</v>
      </c>
      <c r="J169" s="80"/>
      <c r="K169" s="80"/>
      <c r="L169" s="81"/>
    </row>
    <row r="170" spans="6:12" x14ac:dyDescent="0.3">
      <c r="F170" s="82"/>
      <c r="G170" s="80" t="s">
        <v>82</v>
      </c>
      <c r="H170" s="85">
        <f>'Accounting Partners 2 10.10 &amp;46'!E25</f>
        <v>45.045454545454547</v>
      </c>
      <c r="I170" s="85">
        <f>'Accounting Partners 2 10.10 &amp;46'!H25</f>
        <v>40.81818181818182</v>
      </c>
      <c r="J170" s="80"/>
      <c r="K170" s="80"/>
      <c r="L170" s="81"/>
    </row>
    <row r="171" spans="6:12" x14ac:dyDescent="0.3">
      <c r="F171" s="82"/>
      <c r="G171" s="80" t="s">
        <v>83</v>
      </c>
      <c r="H171" s="85">
        <f>'Accounting Partners 2 10.10 &amp;46'!E27</f>
        <v>51.868402412559121</v>
      </c>
      <c r="I171" s="85">
        <f>'Accounting Partners 2 10.10 &amp;46'!H27</f>
        <v>62.258781261407975</v>
      </c>
      <c r="J171" s="80"/>
      <c r="K171" s="80"/>
      <c r="L171" s="81"/>
    </row>
    <row r="172" spans="6:12" x14ac:dyDescent="0.3">
      <c r="F172" s="82"/>
      <c r="G172" s="80" t="s">
        <v>84</v>
      </c>
      <c r="H172" s="85">
        <f>'Accounting Partners 2 10.10 &amp;46'!E26</f>
        <v>22</v>
      </c>
      <c r="I172" s="85">
        <f>'Accounting Partners 2 10.10 &amp;46'!H26</f>
        <v>22</v>
      </c>
      <c r="J172" s="80"/>
      <c r="K172" s="80"/>
      <c r="L172" s="81"/>
    </row>
    <row r="173" spans="6:12" x14ac:dyDescent="0.3">
      <c r="F173" s="82"/>
      <c r="G173" s="80"/>
      <c r="H173" s="85"/>
      <c r="I173" s="85"/>
      <c r="J173" s="80"/>
      <c r="K173" s="80"/>
      <c r="L173" s="81"/>
    </row>
    <row r="174" spans="6:12" ht="28.8" x14ac:dyDescent="0.3">
      <c r="F174" s="82"/>
      <c r="G174" s="86" t="s">
        <v>85</v>
      </c>
      <c r="H174" s="87">
        <f>((H172-1)*H171^2+(I172-1)*I171^2)/(H172-1+I172-1)</f>
        <v>3283.2435064935071</v>
      </c>
      <c r="I174" s="85"/>
      <c r="J174" s="80"/>
      <c r="K174" s="80"/>
      <c r="L174" s="81"/>
    </row>
    <row r="175" spans="6:12" x14ac:dyDescent="0.3">
      <c r="F175" s="82"/>
      <c r="G175" s="80"/>
      <c r="H175" s="80"/>
      <c r="I175" s="80"/>
      <c r="J175" s="80"/>
      <c r="K175" s="80"/>
      <c r="L175" s="81"/>
    </row>
    <row r="176" spans="6:12" ht="15.6" x14ac:dyDescent="0.35">
      <c r="F176" s="82"/>
      <c r="G176" s="80" t="s">
        <v>86</v>
      </c>
      <c r="H176" s="80">
        <f>((H170-I170)-0)/SQRT((H174)*((1/H172)+(1/I172)))</f>
        <v>0.24468371364767466</v>
      </c>
      <c r="I176" s="80"/>
      <c r="J176" s="80"/>
      <c r="K176" s="80"/>
      <c r="L176" s="81"/>
    </row>
    <row r="177" spans="6:12" x14ac:dyDescent="0.3">
      <c r="F177" s="82"/>
      <c r="G177" s="80"/>
      <c r="H177" s="80"/>
      <c r="I177" s="80"/>
      <c r="J177" s="80"/>
      <c r="K177" s="80"/>
      <c r="L177" s="81"/>
    </row>
    <row r="178" spans="6:12" x14ac:dyDescent="0.3">
      <c r="F178" s="77" t="s">
        <v>87</v>
      </c>
      <c r="G178" s="80" t="s">
        <v>88</v>
      </c>
      <c r="H178" s="88"/>
      <c r="I178" s="80"/>
      <c r="J178" s="80"/>
      <c r="K178" s="80"/>
      <c r="L178" s="81"/>
    </row>
    <row r="179" spans="6:12" ht="15.6" x14ac:dyDescent="0.35">
      <c r="F179" s="82"/>
      <c r="G179" s="80" t="s">
        <v>94</v>
      </c>
      <c r="H179" s="80">
        <f>H172</f>
        <v>22</v>
      </c>
      <c r="I179" s="80"/>
      <c r="J179" s="80"/>
      <c r="K179" s="80"/>
      <c r="L179" s="81"/>
    </row>
    <row r="180" spans="6:12" ht="15.6" x14ac:dyDescent="0.35">
      <c r="F180" s="82"/>
      <c r="G180" s="80" t="s">
        <v>74</v>
      </c>
      <c r="H180" s="80">
        <f>I172</f>
        <v>22</v>
      </c>
      <c r="I180" s="80"/>
      <c r="J180" s="80"/>
      <c r="K180" s="80"/>
      <c r="L180" s="81"/>
    </row>
    <row r="181" spans="6:12" ht="15.6" x14ac:dyDescent="0.35">
      <c r="F181" s="82"/>
      <c r="G181" s="80" t="s">
        <v>75</v>
      </c>
      <c r="H181" s="80">
        <f>H179-1+H180-1</f>
        <v>42</v>
      </c>
      <c r="I181" s="80"/>
      <c r="J181" s="80"/>
      <c r="K181" s="80"/>
      <c r="L181" s="81"/>
    </row>
    <row r="182" spans="6:12" x14ac:dyDescent="0.3">
      <c r="F182" s="82"/>
      <c r="G182" s="80"/>
      <c r="H182" s="80"/>
      <c r="I182" s="80"/>
      <c r="J182" s="80"/>
      <c r="K182" s="80"/>
      <c r="L182" s="81"/>
    </row>
    <row r="183" spans="6:12" x14ac:dyDescent="0.3">
      <c r="F183" s="82"/>
      <c r="G183" s="80" t="s">
        <v>60</v>
      </c>
      <c r="H183" s="80"/>
      <c r="I183" s="80"/>
      <c r="J183" s="80"/>
      <c r="K183" s="80"/>
      <c r="L183" s="81"/>
    </row>
    <row r="184" spans="6:12" x14ac:dyDescent="0.3">
      <c r="F184" s="82"/>
      <c r="G184" s="79" t="s">
        <v>45</v>
      </c>
      <c r="H184" s="80">
        <v>0.05</v>
      </c>
      <c r="I184" s="80"/>
      <c r="J184" s="80"/>
      <c r="K184" s="80"/>
      <c r="L184" s="81"/>
    </row>
    <row r="185" spans="6:12" x14ac:dyDescent="0.3">
      <c r="F185" s="82"/>
      <c r="G185" s="80" t="s">
        <v>92</v>
      </c>
      <c r="H185" s="80">
        <f>H184/2</f>
        <v>2.5000000000000001E-2</v>
      </c>
      <c r="I185" s="80" t="s">
        <v>91</v>
      </c>
      <c r="J185" s="80"/>
      <c r="K185" s="80"/>
      <c r="L185" s="81"/>
    </row>
    <row r="186" spans="6:12" ht="15" x14ac:dyDescent="0.35">
      <c r="F186" s="82"/>
      <c r="G186" s="80" t="s">
        <v>95</v>
      </c>
      <c r="H186" s="80">
        <f>ABS(_xlfn.T.INV(H185,H181))</f>
        <v>2.0180817028184461</v>
      </c>
      <c r="I186" s="80" t="s">
        <v>49</v>
      </c>
      <c r="J186" s="80"/>
      <c r="K186" s="80"/>
      <c r="L186" s="81"/>
    </row>
    <row r="187" spans="6:12" x14ac:dyDescent="0.3">
      <c r="F187" s="82"/>
      <c r="G187" s="80"/>
      <c r="H187" s="80"/>
      <c r="I187" s="80"/>
      <c r="J187" s="80"/>
      <c r="K187" s="80"/>
      <c r="L187" s="81"/>
    </row>
    <row r="188" spans="6:12" x14ac:dyDescent="0.3">
      <c r="F188" s="82"/>
      <c r="G188" s="80" t="s">
        <v>44</v>
      </c>
      <c r="H188" s="88">
        <f>H186</f>
        <v>2.0180817028184461</v>
      </c>
      <c r="I188" s="80"/>
      <c r="J188" s="80"/>
      <c r="K188" s="80"/>
      <c r="L188" s="81"/>
    </row>
    <row r="189" spans="6:12" x14ac:dyDescent="0.3">
      <c r="F189" s="82"/>
      <c r="G189" s="80"/>
      <c r="H189" s="88"/>
      <c r="I189" s="80"/>
      <c r="J189" s="80"/>
      <c r="K189" s="80"/>
      <c r="L189" s="81"/>
    </row>
    <row r="190" spans="6:12" x14ac:dyDescent="0.3">
      <c r="F190" s="82"/>
      <c r="G190" s="80" t="s">
        <v>55</v>
      </c>
      <c r="H190" s="80">
        <f>_xlfn.T.DIST.2T(H176,H181)</f>
        <v>0.80789285047122406</v>
      </c>
      <c r="I190" s="80" t="s">
        <v>348</v>
      </c>
      <c r="J190" s="80"/>
      <c r="K190" s="80"/>
      <c r="L190" s="81"/>
    </row>
    <row r="191" spans="6:12" x14ac:dyDescent="0.3">
      <c r="F191" s="77" t="s">
        <v>38</v>
      </c>
      <c r="G191" s="80" t="s">
        <v>349</v>
      </c>
      <c r="H191" s="80"/>
      <c r="I191" s="80"/>
      <c r="J191" s="80"/>
      <c r="K191" s="80"/>
      <c r="L191" s="81"/>
    </row>
    <row r="192" spans="6:12" ht="15" thickBot="1" x14ac:dyDescent="0.35">
      <c r="F192" s="89"/>
      <c r="G192" s="90"/>
      <c r="H192" s="90"/>
      <c r="I192" s="90"/>
      <c r="J192" s="90"/>
      <c r="K192" s="90"/>
      <c r="L192" s="91"/>
    </row>
    <row r="194" spans="6:16" ht="15" thickBot="1" x14ac:dyDescent="0.35"/>
    <row r="195" spans="6:16" x14ac:dyDescent="0.3">
      <c r="F195" s="74" t="s">
        <v>352</v>
      </c>
      <c r="G195" s="75"/>
      <c r="H195" s="75"/>
      <c r="I195" s="75"/>
      <c r="J195" s="75"/>
      <c r="K195" s="75"/>
      <c r="L195" s="75"/>
      <c r="M195" s="75"/>
      <c r="N195" s="75"/>
      <c r="O195" s="75"/>
      <c r="P195" s="76"/>
    </row>
    <row r="196" spans="6:16" ht="15.6" x14ac:dyDescent="0.35">
      <c r="F196" s="77" t="s">
        <v>76</v>
      </c>
      <c r="G196" s="78" t="s">
        <v>2</v>
      </c>
      <c r="H196" s="79"/>
      <c r="I196" s="80"/>
      <c r="J196" s="80"/>
      <c r="K196" s="80"/>
      <c r="L196" s="80"/>
      <c r="M196" s="80"/>
      <c r="N196" s="80"/>
      <c r="O196" s="80"/>
      <c r="P196" s="81"/>
    </row>
    <row r="197" spans="6:16" ht="15.6" x14ac:dyDescent="0.35">
      <c r="F197" s="82"/>
      <c r="G197" s="78" t="s">
        <v>16</v>
      </c>
      <c r="H197" s="79"/>
      <c r="I197" s="80"/>
      <c r="J197" s="80"/>
      <c r="K197" s="80"/>
      <c r="L197" s="80"/>
      <c r="M197" s="80"/>
      <c r="N197" s="80"/>
      <c r="O197" s="80"/>
      <c r="P197" s="81"/>
    </row>
    <row r="198" spans="6:16" x14ac:dyDescent="0.3">
      <c r="F198" s="82"/>
      <c r="G198" s="83" t="s">
        <v>79</v>
      </c>
      <c r="H198" s="79"/>
      <c r="I198" s="80"/>
      <c r="J198" s="80"/>
      <c r="K198" s="80"/>
      <c r="L198" s="80"/>
      <c r="M198" s="80"/>
      <c r="N198" s="80"/>
      <c r="O198" s="80"/>
      <c r="P198" s="81"/>
    </row>
    <row r="199" spans="6:16" x14ac:dyDescent="0.3">
      <c r="F199" s="82"/>
      <c r="G199" s="80"/>
      <c r="H199" s="80"/>
      <c r="I199" s="80"/>
      <c r="J199" s="80"/>
      <c r="K199" s="80"/>
      <c r="L199" s="80"/>
      <c r="M199" s="80"/>
      <c r="N199" s="80"/>
      <c r="O199" s="80"/>
      <c r="P199" s="81"/>
    </row>
    <row r="200" spans="6:16" x14ac:dyDescent="0.3">
      <c r="F200" s="82"/>
      <c r="G200" s="80"/>
      <c r="H200" s="84" t="s">
        <v>350</v>
      </c>
      <c r="I200" s="84" t="s">
        <v>351</v>
      </c>
      <c r="J200" s="80"/>
      <c r="K200" s="80"/>
      <c r="L200" s="80"/>
      <c r="M200" s="80"/>
      <c r="N200" s="80"/>
      <c r="O200" s="80"/>
      <c r="P200" s="81"/>
    </row>
    <row r="201" spans="6:16" x14ac:dyDescent="0.3">
      <c r="F201" s="82"/>
      <c r="G201" s="80" t="s">
        <v>82</v>
      </c>
      <c r="H201" s="85">
        <f>'Bank Waiting (1&amp;2) 10.12'!A20</f>
        <v>4.2866666666666662</v>
      </c>
      <c r="I201" s="85">
        <f>'Bank Waiting (1&amp;2) 10.12'!J20</f>
        <v>7.1146666666666656</v>
      </c>
      <c r="J201" s="80"/>
      <c r="K201" s="80"/>
      <c r="L201" s="80"/>
      <c r="M201" s="80"/>
      <c r="N201" s="80"/>
      <c r="O201" s="80"/>
      <c r="P201" s="81"/>
    </row>
    <row r="202" spans="6:16" x14ac:dyDescent="0.3">
      <c r="F202" s="82"/>
      <c r="G202" s="80" t="s">
        <v>83</v>
      </c>
      <c r="H202" s="85">
        <f>'Bank Waiting (1&amp;2) 10.12'!A22</f>
        <v>1.6379851153460578</v>
      </c>
      <c r="I202" s="85">
        <f>'Bank Waiting (1&amp;2) 10.12'!J22</f>
        <v>2.0821893239934717</v>
      </c>
      <c r="J202" s="80"/>
      <c r="K202" s="80"/>
      <c r="L202" s="80"/>
      <c r="M202" s="80"/>
      <c r="N202" s="80"/>
      <c r="O202" s="80"/>
      <c r="P202" s="81"/>
    </row>
    <row r="203" spans="6:16" x14ac:dyDescent="0.3">
      <c r="F203" s="82"/>
      <c r="G203" s="80" t="s">
        <v>84</v>
      </c>
      <c r="H203" s="85">
        <f>'Bank Waiting (1&amp;2) 10.12'!A21</f>
        <v>15</v>
      </c>
      <c r="I203" s="85">
        <f>'Bank Waiting (1&amp;2) 10.12'!J21</f>
        <v>15</v>
      </c>
      <c r="J203" s="80"/>
      <c r="K203" s="80"/>
      <c r="L203" s="80"/>
      <c r="M203" s="80"/>
      <c r="N203" s="80"/>
      <c r="O203" s="80"/>
      <c r="P203" s="81"/>
    </row>
    <row r="204" spans="6:16" x14ac:dyDescent="0.3">
      <c r="F204" s="82"/>
      <c r="G204" s="80"/>
      <c r="H204" s="85"/>
      <c r="I204" s="85"/>
      <c r="J204" s="80"/>
      <c r="K204" s="80"/>
      <c r="L204" s="80"/>
      <c r="M204" s="80"/>
      <c r="N204" s="80"/>
      <c r="O204" s="80"/>
      <c r="P204" s="81"/>
    </row>
    <row r="205" spans="6:16" ht="28.8" x14ac:dyDescent="0.3">
      <c r="F205" s="82"/>
      <c r="G205" s="86" t="s">
        <v>85</v>
      </c>
      <c r="H205" s="87">
        <f>((H203-1)*H202^2+(I203-1)*I202^2)/(H203-1+I203-1)</f>
        <v>3.5092538095238148</v>
      </c>
      <c r="I205" s="85"/>
      <c r="J205" s="80"/>
      <c r="K205" s="80"/>
      <c r="L205" s="80"/>
      <c r="M205" s="80"/>
      <c r="N205" s="80"/>
      <c r="O205" s="80"/>
      <c r="P205" s="81"/>
    </row>
    <row r="206" spans="6:16" x14ac:dyDescent="0.3">
      <c r="F206" s="82"/>
      <c r="G206" s="80"/>
      <c r="H206" s="80"/>
      <c r="I206" s="80"/>
      <c r="J206" s="80"/>
      <c r="K206" s="80"/>
      <c r="L206" s="80"/>
      <c r="M206" s="80"/>
      <c r="N206" s="80"/>
      <c r="O206" s="80"/>
      <c r="P206" s="81"/>
    </row>
    <row r="207" spans="6:16" ht="15.6" x14ac:dyDescent="0.35">
      <c r="F207" s="82"/>
      <c r="G207" s="80" t="s">
        <v>86</v>
      </c>
      <c r="H207" s="80">
        <f>((H201-I201)-0)/SQRT((H205)*((1/H203)+(1/I203)))</f>
        <v>-4.1343062768616798</v>
      </c>
      <c r="I207" s="80"/>
      <c r="J207" s="80"/>
      <c r="K207" s="80"/>
      <c r="L207" s="80"/>
      <c r="M207" s="80"/>
      <c r="N207" s="80"/>
      <c r="O207" s="80"/>
      <c r="P207" s="81"/>
    </row>
    <row r="208" spans="6:16" x14ac:dyDescent="0.3">
      <c r="F208" s="82"/>
      <c r="G208" s="80"/>
      <c r="H208" s="80"/>
      <c r="I208" s="80"/>
      <c r="J208" s="80"/>
      <c r="K208" s="80"/>
      <c r="L208" s="80"/>
      <c r="M208" s="80"/>
      <c r="N208" s="80"/>
      <c r="O208" s="80"/>
      <c r="P208" s="81"/>
    </row>
    <row r="209" spans="6:16" x14ac:dyDescent="0.3">
      <c r="F209" s="77" t="s">
        <v>87</v>
      </c>
      <c r="G209" s="80" t="s">
        <v>88</v>
      </c>
      <c r="H209" s="88"/>
      <c r="I209" s="80"/>
      <c r="J209" s="80"/>
      <c r="K209" s="80"/>
      <c r="L209" s="80"/>
      <c r="M209" s="80"/>
      <c r="N209" s="80"/>
      <c r="O209" s="80"/>
      <c r="P209" s="81"/>
    </row>
    <row r="210" spans="6:16" ht="15.6" x14ac:dyDescent="0.35">
      <c r="F210" s="82"/>
      <c r="G210" s="80" t="s">
        <v>94</v>
      </c>
      <c r="H210" s="80">
        <f>H203</f>
        <v>15</v>
      </c>
      <c r="I210" s="80"/>
      <c r="J210" s="80"/>
      <c r="K210" s="80"/>
      <c r="L210" s="80"/>
      <c r="M210" s="80"/>
      <c r="N210" s="80"/>
      <c r="O210" s="80"/>
      <c r="P210" s="81"/>
    </row>
    <row r="211" spans="6:16" ht="15.6" x14ac:dyDescent="0.35">
      <c r="F211" s="82"/>
      <c r="G211" s="80" t="s">
        <v>74</v>
      </c>
      <c r="H211" s="80">
        <f>I203</f>
        <v>15</v>
      </c>
      <c r="I211" s="80"/>
      <c r="J211" s="80"/>
      <c r="K211" s="80"/>
      <c r="L211" s="80"/>
      <c r="M211" s="80"/>
      <c r="N211" s="80"/>
      <c r="O211" s="80"/>
      <c r="P211" s="81"/>
    </row>
    <row r="212" spans="6:16" ht="15.6" x14ac:dyDescent="0.35">
      <c r="F212" s="82"/>
      <c r="G212" s="80" t="s">
        <v>75</v>
      </c>
      <c r="H212" s="80">
        <f>H210-1+H211-1</f>
        <v>28</v>
      </c>
      <c r="I212" s="80"/>
      <c r="J212" s="80"/>
      <c r="K212" s="80"/>
      <c r="L212" s="80"/>
      <c r="M212" s="80"/>
      <c r="N212" s="80"/>
      <c r="O212" s="80"/>
      <c r="P212" s="81"/>
    </row>
    <row r="213" spans="6:16" x14ac:dyDescent="0.3">
      <c r="F213" s="82"/>
      <c r="G213" s="80"/>
      <c r="H213" s="80"/>
      <c r="I213" s="80"/>
      <c r="J213" s="80"/>
      <c r="K213" s="80"/>
      <c r="L213" s="80"/>
      <c r="M213" s="80"/>
      <c r="N213" s="80"/>
      <c r="O213" s="80"/>
      <c r="P213" s="81"/>
    </row>
    <row r="214" spans="6:16" x14ac:dyDescent="0.3">
      <c r="F214" s="82"/>
      <c r="G214" s="80" t="s">
        <v>60</v>
      </c>
      <c r="H214" s="80"/>
      <c r="I214" s="80"/>
      <c r="J214" s="80"/>
      <c r="K214" s="80"/>
      <c r="L214" s="80"/>
      <c r="M214" s="80"/>
      <c r="N214" s="80"/>
      <c r="O214" s="80"/>
      <c r="P214" s="81"/>
    </row>
    <row r="215" spans="6:16" x14ac:dyDescent="0.3">
      <c r="F215" s="82"/>
      <c r="G215" s="79" t="s">
        <v>45</v>
      </c>
      <c r="H215" s="80">
        <v>0.05</v>
      </c>
      <c r="I215" s="80"/>
      <c r="J215" s="80"/>
      <c r="K215" s="80"/>
      <c r="L215" s="80"/>
      <c r="M215" s="80"/>
      <c r="N215" s="80"/>
      <c r="O215" s="80"/>
      <c r="P215" s="81"/>
    </row>
    <row r="216" spans="6:16" x14ac:dyDescent="0.3">
      <c r="F216" s="82"/>
      <c r="G216" s="80" t="s">
        <v>92</v>
      </c>
      <c r="H216" s="80">
        <f>H215/2</f>
        <v>2.5000000000000001E-2</v>
      </c>
      <c r="I216" s="80" t="s">
        <v>91</v>
      </c>
      <c r="J216" s="80"/>
      <c r="K216" s="80"/>
      <c r="L216" s="80"/>
      <c r="M216" s="80"/>
      <c r="N216" s="80"/>
      <c r="O216" s="80"/>
      <c r="P216" s="81"/>
    </row>
    <row r="217" spans="6:16" ht="15" x14ac:dyDescent="0.35">
      <c r="F217" s="82"/>
      <c r="G217" s="80" t="s">
        <v>95</v>
      </c>
      <c r="H217" s="80">
        <f>ABS(_xlfn.T.INV(H216,H212))</f>
        <v>2.0484071417952445</v>
      </c>
      <c r="I217" s="80" t="s">
        <v>49</v>
      </c>
      <c r="J217" s="80"/>
      <c r="K217" s="80"/>
      <c r="L217" s="80"/>
      <c r="M217" s="80"/>
      <c r="N217" s="80"/>
      <c r="O217" s="80"/>
      <c r="P217" s="81"/>
    </row>
    <row r="218" spans="6:16" x14ac:dyDescent="0.3">
      <c r="F218" s="82"/>
      <c r="G218" s="80"/>
      <c r="H218" s="80"/>
      <c r="I218" s="80"/>
      <c r="J218" s="80"/>
      <c r="K218" s="80"/>
      <c r="L218" s="80"/>
      <c r="M218" s="80"/>
      <c r="N218" s="80"/>
      <c r="O218" s="80"/>
      <c r="P218" s="81"/>
    </row>
    <row r="219" spans="6:16" x14ac:dyDescent="0.3">
      <c r="F219" s="82"/>
      <c r="G219" s="80" t="s">
        <v>44</v>
      </c>
      <c r="H219" s="88">
        <f>H217</f>
        <v>2.0484071417952445</v>
      </c>
      <c r="I219" s="80"/>
      <c r="J219" s="80"/>
      <c r="K219" s="80"/>
      <c r="L219" s="80"/>
      <c r="M219" s="80"/>
      <c r="N219" s="80"/>
      <c r="O219" s="80"/>
      <c r="P219" s="81"/>
    </row>
    <row r="220" spans="6:16" x14ac:dyDescent="0.3">
      <c r="F220" s="82"/>
      <c r="G220" s="80"/>
      <c r="H220" s="88"/>
      <c r="I220" s="80"/>
      <c r="J220" s="80"/>
      <c r="K220" s="80"/>
      <c r="L220" s="80"/>
      <c r="M220" s="80"/>
      <c r="N220" s="80"/>
      <c r="O220" s="80"/>
      <c r="P220" s="81"/>
    </row>
    <row r="221" spans="6:16" x14ac:dyDescent="0.3">
      <c r="F221" s="82"/>
      <c r="G221" s="80" t="s">
        <v>55</v>
      </c>
      <c r="H221" s="80">
        <f>_xlfn.T.DIST.2T(-H207,H212)</f>
        <v>2.9283923510711312E-4</v>
      </c>
      <c r="I221" s="80" t="s">
        <v>348</v>
      </c>
      <c r="J221" s="80"/>
      <c r="K221" s="80"/>
      <c r="L221" s="80"/>
      <c r="M221" s="80"/>
      <c r="N221" s="80"/>
      <c r="O221" s="80"/>
      <c r="P221" s="81"/>
    </row>
    <row r="222" spans="6:16" x14ac:dyDescent="0.3">
      <c r="F222" s="92" t="s">
        <v>38</v>
      </c>
      <c r="G222" s="80" t="s">
        <v>355</v>
      </c>
      <c r="H222" s="80"/>
      <c r="I222" s="80"/>
      <c r="J222" s="80"/>
      <c r="K222" s="80"/>
      <c r="L222" s="80"/>
      <c r="M222" s="80"/>
      <c r="N222" s="80"/>
      <c r="O222" s="80"/>
      <c r="P222" s="81"/>
    </row>
    <row r="223" spans="6:16" x14ac:dyDescent="0.3">
      <c r="F223" s="92" t="s">
        <v>41</v>
      </c>
      <c r="G223" s="80" t="s">
        <v>307</v>
      </c>
      <c r="H223" s="80"/>
      <c r="I223" s="80"/>
      <c r="J223" s="80"/>
      <c r="K223" s="80"/>
      <c r="L223" s="80"/>
      <c r="M223" s="80"/>
      <c r="N223" s="80"/>
      <c r="O223" s="80"/>
      <c r="P223" s="81"/>
    </row>
    <row r="224" spans="6:16" x14ac:dyDescent="0.3">
      <c r="F224" s="82"/>
      <c r="G224" s="80" t="s">
        <v>308</v>
      </c>
      <c r="H224" s="80">
        <f>(H201-I201)-H219*H205*(SQRT(1/H203+1/I203))</f>
        <v>-5.4528254585472125</v>
      </c>
      <c r="I224" s="80"/>
      <c r="J224" s="80"/>
      <c r="K224" s="80"/>
      <c r="L224" s="80"/>
      <c r="M224" s="80"/>
      <c r="N224" s="80"/>
      <c r="O224" s="80"/>
      <c r="P224" s="81"/>
    </row>
    <row r="225" spans="6:16" ht="15" thickBot="1" x14ac:dyDescent="0.35">
      <c r="F225" s="89"/>
      <c r="G225" s="90" t="s">
        <v>309</v>
      </c>
      <c r="H225" s="90">
        <f>(H201-I201)+H219*H205*(SQRT(1/H203+1/I203))</f>
        <v>-0.20317454145278635</v>
      </c>
      <c r="I225" s="90"/>
      <c r="J225" s="90"/>
      <c r="K225" s="90"/>
      <c r="L225" s="90"/>
      <c r="M225" s="90"/>
      <c r="N225" s="90"/>
      <c r="O225" s="90"/>
      <c r="P225" s="91"/>
    </row>
    <row r="228" spans="6:16" x14ac:dyDescent="0.3">
      <c r="F228" s="68" t="s">
        <v>356</v>
      </c>
    </row>
    <row r="229" spans="6:16" ht="15.6" x14ac:dyDescent="0.35">
      <c r="F229" s="77" t="s">
        <v>76</v>
      </c>
      <c r="G229" s="78" t="s">
        <v>2</v>
      </c>
      <c r="H229" s="79"/>
      <c r="I229" s="80"/>
      <c r="J229" s="80"/>
      <c r="K229" s="80"/>
      <c r="L229" s="80"/>
      <c r="M229" s="80"/>
      <c r="N229" s="80"/>
      <c r="O229" s="80"/>
      <c r="P229" s="81"/>
    </row>
    <row r="230" spans="6:16" ht="15.6" x14ac:dyDescent="0.35">
      <c r="F230" s="82"/>
      <c r="G230" s="78" t="s">
        <v>16</v>
      </c>
      <c r="H230" s="79"/>
      <c r="I230" s="80"/>
      <c r="J230" s="80"/>
      <c r="K230" s="80"/>
      <c r="L230" s="80"/>
      <c r="M230" s="80"/>
      <c r="N230" s="80"/>
      <c r="O230" s="80"/>
      <c r="P230" s="81"/>
    </row>
    <row r="231" spans="6:16" x14ac:dyDescent="0.3">
      <c r="F231" s="82"/>
      <c r="G231" s="83" t="s">
        <v>286</v>
      </c>
      <c r="H231" s="79"/>
      <c r="I231" s="80"/>
      <c r="J231" s="80"/>
      <c r="K231" s="80"/>
      <c r="L231" s="80"/>
      <c r="M231" s="80"/>
      <c r="N231" s="80"/>
      <c r="O231" s="80"/>
      <c r="P231" s="81"/>
    </row>
    <row r="232" spans="6:16" x14ac:dyDescent="0.3">
      <c r="F232" s="82"/>
      <c r="G232" s="80"/>
      <c r="H232" s="80"/>
      <c r="I232" s="80"/>
      <c r="J232" s="80"/>
      <c r="K232" s="80"/>
      <c r="L232" s="80"/>
      <c r="M232" s="80"/>
      <c r="N232" s="80"/>
      <c r="O232" s="80"/>
      <c r="P232" s="81"/>
    </row>
    <row r="233" spans="6:16" x14ac:dyDescent="0.3">
      <c r="F233" s="82"/>
      <c r="G233" s="80"/>
      <c r="H233" s="84" t="str">
        <f>'International Market 10.14'!G3</f>
        <v>Developed</v>
      </c>
      <c r="I233" s="84" t="str">
        <f>'International Market 10.14'!G18</f>
        <v>Emerging</v>
      </c>
      <c r="J233" s="80"/>
      <c r="K233" s="80"/>
      <c r="L233" s="80"/>
      <c r="M233" s="80"/>
      <c r="N233" s="80"/>
      <c r="O233" s="80"/>
      <c r="P233" s="81"/>
    </row>
    <row r="234" spans="6:16" x14ac:dyDescent="0.3">
      <c r="F234" s="82"/>
      <c r="G234" s="80" t="s">
        <v>82</v>
      </c>
      <c r="H234" s="85">
        <f>'International Market 10.14'!H3</f>
        <v>8.1285714217594691</v>
      </c>
      <c r="I234" s="85">
        <f>'International Market 10.14'!H18</f>
        <v>22.373333333333335</v>
      </c>
      <c r="J234" s="80"/>
      <c r="K234" s="80"/>
      <c r="L234" s="80"/>
      <c r="M234" s="80"/>
      <c r="N234" s="80"/>
      <c r="O234" s="80"/>
      <c r="P234" s="81"/>
    </row>
    <row r="235" spans="6:16" x14ac:dyDescent="0.3">
      <c r="F235" s="82"/>
      <c r="G235" s="80" t="s">
        <v>83</v>
      </c>
      <c r="H235" s="85">
        <f>'International Market 10.14'!H5</f>
        <v>5.4720870151008425</v>
      </c>
      <c r="I235" s="85">
        <f>'International Market 10.14'!H20</f>
        <v>19.967955280780203</v>
      </c>
      <c r="J235" s="80"/>
      <c r="K235" s="80"/>
      <c r="L235" s="80"/>
      <c r="M235" s="80"/>
      <c r="N235" s="80"/>
      <c r="O235" s="80"/>
      <c r="P235" s="81"/>
    </row>
    <row r="236" spans="6:16" x14ac:dyDescent="0.3">
      <c r="F236" s="82"/>
      <c r="G236" s="80" t="s">
        <v>84</v>
      </c>
      <c r="H236" s="85">
        <f>'International Market 10.14'!H4</f>
        <v>14</v>
      </c>
      <c r="I236" s="85">
        <f>'International Market 10.14'!H19</f>
        <v>15</v>
      </c>
      <c r="J236" s="80"/>
      <c r="K236" s="80"/>
      <c r="L236" s="80"/>
      <c r="M236" s="80"/>
      <c r="N236" s="80"/>
      <c r="O236" s="80"/>
      <c r="P236" s="81"/>
    </row>
    <row r="237" spans="6:16" x14ac:dyDescent="0.3">
      <c r="F237" s="82"/>
      <c r="G237" s="80"/>
      <c r="H237" s="85"/>
      <c r="I237" s="85"/>
      <c r="J237" s="80"/>
      <c r="K237" s="80"/>
      <c r="L237" s="80"/>
      <c r="M237" s="80"/>
      <c r="N237" s="80"/>
      <c r="O237" s="80"/>
      <c r="P237" s="81"/>
    </row>
    <row r="238" spans="6:16" ht="28.8" x14ac:dyDescent="0.3">
      <c r="F238" s="82"/>
      <c r="G238" s="86" t="s">
        <v>85</v>
      </c>
      <c r="H238" s="87">
        <f>((H236-1)*H235^2+(I236-1)*I235^2)/(H236-1+I236-1)</f>
        <v>221.16066315719223</v>
      </c>
      <c r="I238" s="85"/>
      <c r="J238" s="80"/>
      <c r="K238" s="80"/>
      <c r="L238" s="80"/>
      <c r="M238" s="80"/>
      <c r="N238" s="80"/>
      <c r="O238" s="80"/>
      <c r="P238" s="81"/>
    </row>
    <row r="239" spans="6:16" x14ac:dyDescent="0.3">
      <c r="F239" s="82"/>
      <c r="G239" s="80"/>
      <c r="H239" s="80"/>
      <c r="I239" s="80"/>
      <c r="J239" s="80"/>
      <c r="K239" s="80"/>
      <c r="L239" s="80"/>
      <c r="M239" s="80"/>
      <c r="N239" s="80"/>
      <c r="O239" s="80"/>
      <c r="P239" s="81"/>
    </row>
    <row r="240" spans="6:16" ht="15.6" x14ac:dyDescent="0.35">
      <c r="F240" s="82"/>
      <c r="G240" s="80" t="s">
        <v>86</v>
      </c>
      <c r="H240" s="80">
        <f>((H234-I234)-0)/SQRT((H238)*((1/H236)+(1/I236)))</f>
        <v>-2.5775785052462847</v>
      </c>
      <c r="I240" s="80"/>
      <c r="J240" s="80"/>
      <c r="K240" s="80"/>
      <c r="L240" s="80"/>
      <c r="M240" s="80"/>
      <c r="N240" s="80"/>
      <c r="O240" s="80"/>
      <c r="P240" s="81"/>
    </row>
    <row r="241" spans="6:16" x14ac:dyDescent="0.3">
      <c r="F241" s="82"/>
      <c r="G241" s="80"/>
      <c r="H241" s="80"/>
      <c r="I241" s="80"/>
      <c r="J241" s="80"/>
      <c r="K241" s="80"/>
      <c r="L241" s="80"/>
      <c r="M241" s="80"/>
      <c r="N241" s="80"/>
      <c r="O241" s="80"/>
      <c r="P241" s="81"/>
    </row>
    <row r="242" spans="6:16" x14ac:dyDescent="0.3">
      <c r="F242" s="77" t="s">
        <v>87</v>
      </c>
      <c r="G242" s="80" t="s">
        <v>88</v>
      </c>
      <c r="H242" s="88"/>
      <c r="I242" s="80"/>
      <c r="J242" s="80"/>
      <c r="K242" s="80"/>
      <c r="L242" s="80"/>
      <c r="M242" s="80"/>
      <c r="N242" s="80"/>
      <c r="O242" s="80"/>
      <c r="P242" s="81"/>
    </row>
    <row r="243" spans="6:16" ht="15.6" x14ac:dyDescent="0.35">
      <c r="F243" s="82"/>
      <c r="G243" s="80" t="s">
        <v>94</v>
      </c>
      <c r="H243" s="80">
        <f>H236</f>
        <v>14</v>
      </c>
      <c r="I243" s="80"/>
      <c r="J243" s="80"/>
      <c r="K243" s="80"/>
      <c r="L243" s="80"/>
      <c r="M243" s="80"/>
      <c r="N243" s="80"/>
      <c r="O243" s="80"/>
      <c r="P243" s="81"/>
    </row>
    <row r="244" spans="6:16" ht="15.6" x14ac:dyDescent="0.35">
      <c r="F244" s="82"/>
      <c r="G244" s="80" t="s">
        <v>74</v>
      </c>
      <c r="H244" s="80">
        <f>I236</f>
        <v>15</v>
      </c>
      <c r="I244" s="80"/>
      <c r="J244" s="80"/>
      <c r="K244" s="80"/>
      <c r="L244" s="80"/>
      <c r="M244" s="80"/>
      <c r="N244" s="80"/>
      <c r="O244" s="80"/>
      <c r="P244" s="81"/>
    </row>
    <row r="245" spans="6:16" ht="15.6" x14ac:dyDescent="0.35">
      <c r="F245" s="82"/>
      <c r="G245" s="80" t="s">
        <v>75</v>
      </c>
      <c r="H245" s="80">
        <f>H243-1+H244-1</f>
        <v>27</v>
      </c>
      <c r="I245" s="80"/>
      <c r="J245" s="80"/>
      <c r="K245" s="80"/>
      <c r="L245" s="80"/>
      <c r="M245" s="80"/>
      <c r="N245" s="80"/>
      <c r="O245" s="80"/>
      <c r="P245" s="81"/>
    </row>
    <row r="246" spans="6:16" x14ac:dyDescent="0.3">
      <c r="F246" s="82"/>
      <c r="G246" s="80"/>
      <c r="H246" s="80"/>
      <c r="I246" s="80"/>
      <c r="J246" s="80"/>
      <c r="K246" s="80"/>
      <c r="L246" s="80"/>
      <c r="M246" s="80"/>
      <c r="N246" s="80"/>
      <c r="O246" s="80"/>
      <c r="P246" s="81"/>
    </row>
    <row r="247" spans="6:16" x14ac:dyDescent="0.3">
      <c r="F247" s="82"/>
      <c r="G247" s="80" t="s">
        <v>60</v>
      </c>
      <c r="H247" s="80"/>
      <c r="I247" s="80"/>
      <c r="J247" s="80"/>
      <c r="K247" s="80"/>
      <c r="L247" s="80"/>
      <c r="M247" s="80"/>
      <c r="N247" s="80"/>
      <c r="O247" s="80"/>
      <c r="P247" s="81"/>
    </row>
    <row r="248" spans="6:16" x14ac:dyDescent="0.3">
      <c r="F248" s="82"/>
      <c r="G248" s="79" t="s">
        <v>45</v>
      </c>
      <c r="H248" s="80">
        <v>0.05</v>
      </c>
      <c r="I248" s="80"/>
      <c r="J248" s="80"/>
      <c r="K248" s="80"/>
      <c r="L248" s="80"/>
      <c r="M248" s="80"/>
      <c r="N248" s="80"/>
      <c r="O248" s="80"/>
      <c r="P248" s="81"/>
    </row>
    <row r="249" spans="6:16" x14ac:dyDescent="0.3">
      <c r="F249" s="82"/>
      <c r="G249" s="80" t="s">
        <v>92</v>
      </c>
      <c r="H249" s="80">
        <f>H248/2</f>
        <v>2.5000000000000001E-2</v>
      </c>
      <c r="I249" s="80" t="s">
        <v>91</v>
      </c>
      <c r="J249" s="80"/>
      <c r="K249" s="80"/>
      <c r="L249" s="80"/>
      <c r="M249" s="80"/>
      <c r="N249" s="80"/>
      <c r="O249" s="80"/>
      <c r="P249" s="81"/>
    </row>
    <row r="250" spans="6:16" ht="15" x14ac:dyDescent="0.35">
      <c r="F250" s="82"/>
      <c r="G250" s="80" t="s">
        <v>95</v>
      </c>
      <c r="H250" s="80">
        <f>ABS(_xlfn.T.INV(H249,H245))</f>
        <v>2.0518305164802859</v>
      </c>
      <c r="I250" s="80" t="s">
        <v>49</v>
      </c>
      <c r="J250" s="80"/>
      <c r="K250" s="80"/>
      <c r="L250" s="80"/>
      <c r="M250" s="80"/>
      <c r="N250" s="80"/>
      <c r="O250" s="80"/>
      <c r="P250" s="81"/>
    </row>
    <row r="251" spans="6:16" x14ac:dyDescent="0.3">
      <c r="F251" s="82"/>
      <c r="G251" s="80"/>
      <c r="H251" s="80"/>
      <c r="I251" s="80"/>
      <c r="J251" s="80"/>
      <c r="K251" s="80"/>
      <c r="L251" s="80"/>
      <c r="M251" s="80"/>
      <c r="N251" s="80"/>
      <c r="O251" s="80"/>
      <c r="P251" s="81"/>
    </row>
    <row r="252" spans="6:16" x14ac:dyDescent="0.3">
      <c r="F252" s="82"/>
      <c r="G252" s="80" t="s">
        <v>44</v>
      </c>
      <c r="H252" s="88">
        <f>H250</f>
        <v>2.0518305164802859</v>
      </c>
      <c r="I252" s="80"/>
      <c r="J252" s="80"/>
      <c r="K252" s="80"/>
      <c r="L252" s="80"/>
      <c r="M252" s="80"/>
      <c r="N252" s="80"/>
      <c r="O252" s="80"/>
      <c r="P252" s="81"/>
    </row>
    <row r="253" spans="6:16" x14ac:dyDescent="0.3">
      <c r="F253" s="82"/>
      <c r="G253" s="80"/>
      <c r="H253" s="88"/>
      <c r="I253" s="80"/>
      <c r="J253" s="80"/>
      <c r="K253" s="80"/>
      <c r="L253" s="80"/>
      <c r="M253" s="80"/>
      <c r="N253" s="80"/>
      <c r="O253" s="80"/>
      <c r="P253" s="81"/>
    </row>
    <row r="254" spans="6:16" x14ac:dyDescent="0.3">
      <c r="F254" s="82"/>
      <c r="G254" s="80" t="s">
        <v>55</v>
      </c>
      <c r="H254" s="80">
        <f>_xlfn.T.DIST.2T(-H240,H245)</f>
        <v>1.572896081638829E-2</v>
      </c>
      <c r="I254" s="80" t="s">
        <v>348</v>
      </c>
      <c r="J254" s="80"/>
      <c r="K254" s="80"/>
      <c r="L254" s="80"/>
      <c r="M254" s="80"/>
      <c r="N254" s="80"/>
      <c r="O254" s="80"/>
      <c r="P254" s="81"/>
    </row>
    <row r="255" spans="6:16" x14ac:dyDescent="0.3">
      <c r="F255" s="92" t="s">
        <v>38</v>
      </c>
      <c r="G255" s="80" t="s">
        <v>355</v>
      </c>
      <c r="H255" s="80"/>
      <c r="I255" s="80"/>
      <c r="J255" s="80"/>
      <c r="K255" s="80"/>
      <c r="L255" s="80"/>
      <c r="M255" s="80"/>
      <c r="N255" s="80"/>
      <c r="O255" s="80"/>
      <c r="P255" s="81"/>
    </row>
    <row r="256" spans="6:16" x14ac:dyDescent="0.3">
      <c r="F256" s="92" t="s">
        <v>41</v>
      </c>
      <c r="G256" s="80" t="s">
        <v>307</v>
      </c>
      <c r="H256" s="80"/>
      <c r="I256" s="80"/>
      <c r="J256" s="80"/>
      <c r="K256" s="80"/>
      <c r="L256" s="80"/>
      <c r="M256" s="80"/>
      <c r="N256" s="80"/>
      <c r="O256" s="80"/>
      <c r="P256" s="81"/>
    </row>
    <row r="257" spans="6:37" ht="15" thickBot="1" x14ac:dyDescent="0.35">
      <c r="F257" s="82"/>
      <c r="G257" s="80" t="s">
        <v>308</v>
      </c>
      <c r="H257" s="80">
        <f>(H234-I234)-H252*H238*(SQRT(1/H236+1/I236))</f>
        <v>-182.87626838243585</v>
      </c>
      <c r="I257" s="80"/>
      <c r="J257" s="80"/>
      <c r="K257" s="80"/>
      <c r="L257" s="80"/>
      <c r="M257" s="80"/>
      <c r="N257" s="80"/>
      <c r="O257" s="80"/>
      <c r="P257" s="81"/>
    </row>
    <row r="258" spans="6:37" ht="15" thickBot="1" x14ac:dyDescent="0.35">
      <c r="F258" s="89"/>
      <c r="G258" s="90" t="s">
        <v>309</v>
      </c>
      <c r="H258" s="90">
        <f>(H234-I234)+H252*H238*(SQRT(1/H236+1/I236))</f>
        <v>154.3867445592881</v>
      </c>
      <c r="I258" s="90"/>
      <c r="J258" s="90"/>
      <c r="K258" s="90"/>
      <c r="L258" s="90"/>
      <c r="M258" s="90"/>
      <c r="N258" s="90"/>
      <c r="O258" s="90"/>
      <c r="P258" s="91"/>
      <c r="S258" s="100" t="s">
        <v>378</v>
      </c>
      <c r="T258" s="101"/>
    </row>
    <row r="259" spans="6:37" ht="15" thickBot="1" x14ac:dyDescent="0.35">
      <c r="S259" s="82" t="s">
        <v>379</v>
      </c>
      <c r="T259" s="81" t="s">
        <v>380</v>
      </c>
      <c r="V259" s="98" t="s">
        <v>377</v>
      </c>
      <c r="W259" s="75"/>
      <c r="X259" s="75"/>
      <c r="Y259" s="75"/>
      <c r="Z259" s="75"/>
      <c r="AA259" s="75"/>
      <c r="AB259" s="75"/>
      <c r="AC259" s="75"/>
      <c r="AD259" s="75"/>
      <c r="AE259" s="75"/>
      <c r="AF259" s="75"/>
      <c r="AG259" s="75"/>
      <c r="AH259" s="75"/>
      <c r="AI259" s="75"/>
      <c r="AJ259" s="75"/>
      <c r="AK259" s="76"/>
    </row>
    <row r="260" spans="6:37" ht="15.6" x14ac:dyDescent="0.35">
      <c r="F260" s="98" t="s">
        <v>359</v>
      </c>
      <c r="G260" s="75"/>
      <c r="H260" s="75"/>
      <c r="I260" s="75"/>
      <c r="J260" s="75"/>
      <c r="K260" s="75"/>
      <c r="L260" s="75"/>
      <c r="M260" s="75" t="s">
        <v>359</v>
      </c>
      <c r="N260" s="75"/>
      <c r="O260" s="75"/>
      <c r="P260" s="75"/>
      <c r="Q260" s="75"/>
      <c r="R260" s="75"/>
      <c r="S260" s="82">
        <v>158</v>
      </c>
      <c r="T260" s="81">
        <v>284</v>
      </c>
      <c r="V260" s="77" t="s">
        <v>76</v>
      </c>
      <c r="W260" s="78" t="s">
        <v>2</v>
      </c>
      <c r="X260" s="79" t="s">
        <v>344</v>
      </c>
      <c r="Y260" s="80"/>
      <c r="Z260" s="80"/>
      <c r="AA260" s="80"/>
      <c r="AB260" s="80"/>
      <c r="AC260" s="80"/>
      <c r="AD260" s="80"/>
      <c r="AE260" s="80"/>
      <c r="AF260" s="80"/>
      <c r="AG260" s="80"/>
      <c r="AH260" s="80"/>
      <c r="AI260" s="80"/>
      <c r="AJ260" s="80"/>
      <c r="AK260" s="81"/>
    </row>
    <row r="261" spans="6:37" ht="15.6" x14ac:dyDescent="0.35">
      <c r="F261" s="77" t="s">
        <v>76</v>
      </c>
      <c r="G261" s="78" t="s">
        <v>2</v>
      </c>
      <c r="H261" s="79" t="s">
        <v>344</v>
      </c>
      <c r="I261" s="80"/>
      <c r="J261" s="80"/>
      <c r="K261" s="80"/>
      <c r="L261" s="80"/>
      <c r="M261" s="80" t="s">
        <v>38</v>
      </c>
      <c r="N261" s="80" t="s">
        <v>360</v>
      </c>
      <c r="O261" s="80"/>
      <c r="P261" s="80"/>
      <c r="Q261" s="80"/>
      <c r="R261" s="80"/>
      <c r="S261" s="82">
        <v>189</v>
      </c>
      <c r="T261" s="81">
        <v>214</v>
      </c>
      <c r="V261" s="82"/>
      <c r="W261" s="78" t="s">
        <v>16</v>
      </c>
      <c r="X261" s="79" t="s">
        <v>381</v>
      </c>
      <c r="Y261" s="80"/>
      <c r="Z261" s="80"/>
      <c r="AA261" s="80"/>
      <c r="AB261" s="99" t="s">
        <v>38</v>
      </c>
      <c r="AC261" s="80" t="s">
        <v>307</v>
      </c>
      <c r="AD261" s="80"/>
      <c r="AE261" s="80"/>
      <c r="AF261" s="80"/>
      <c r="AG261" s="80"/>
      <c r="AH261" s="80"/>
      <c r="AI261" s="80"/>
      <c r="AJ261" s="80"/>
      <c r="AK261" s="81"/>
    </row>
    <row r="262" spans="6:37" ht="15.6" x14ac:dyDescent="0.35">
      <c r="F262" s="82"/>
      <c r="G262" s="78" t="s">
        <v>16</v>
      </c>
      <c r="H262" s="79" t="s">
        <v>345</v>
      </c>
      <c r="I262" s="80"/>
      <c r="J262" s="80"/>
      <c r="K262" s="80"/>
      <c r="L262" s="80"/>
      <c r="M262" s="80"/>
      <c r="N262" s="80"/>
      <c r="O262" s="80"/>
      <c r="P262" s="80"/>
      <c r="Q262" s="80"/>
      <c r="R262" s="80"/>
      <c r="S262" s="82">
        <v>202</v>
      </c>
      <c r="T262" s="81">
        <v>101</v>
      </c>
      <c r="V262" s="82"/>
      <c r="W262" s="83" t="s">
        <v>317</v>
      </c>
      <c r="X262" s="79"/>
      <c r="Y262" s="80"/>
      <c r="Z262" s="80"/>
      <c r="AA262" s="80"/>
      <c r="AB262" s="80"/>
      <c r="AC262" s="80" t="s">
        <v>308</v>
      </c>
      <c r="AD262" s="80">
        <f>(X265-Y265)-X283*X269*(SQRT(1/X267+1/Y267))</f>
        <v>-11842.023901161047</v>
      </c>
      <c r="AE262" s="80"/>
      <c r="AF262" s="80"/>
      <c r="AG262" s="80"/>
      <c r="AH262" s="80"/>
      <c r="AI262" s="80"/>
      <c r="AJ262" s="80"/>
      <c r="AK262" s="81"/>
    </row>
    <row r="263" spans="6:37" x14ac:dyDescent="0.3">
      <c r="F263" s="82"/>
      <c r="G263" s="83" t="s">
        <v>373</v>
      </c>
      <c r="H263" s="79"/>
      <c r="I263" s="80"/>
      <c r="J263" s="80"/>
      <c r="K263" s="80"/>
      <c r="L263" s="80"/>
      <c r="M263" s="80"/>
      <c r="N263" s="80"/>
      <c r="O263" s="80"/>
      <c r="P263" s="80"/>
      <c r="Q263" s="80"/>
      <c r="R263" s="80"/>
      <c r="S263" s="82">
        <v>353</v>
      </c>
      <c r="T263" s="81">
        <v>227</v>
      </c>
      <c r="V263" s="82"/>
      <c r="W263" s="80"/>
      <c r="X263" s="80"/>
      <c r="Y263" s="80"/>
      <c r="Z263" s="80"/>
      <c r="AA263" s="80"/>
      <c r="AB263" s="80"/>
      <c r="AC263" s="80" t="s">
        <v>309</v>
      </c>
      <c r="AD263" s="80">
        <f>(X265-Y265)+X283*X269*(SQRT(1/X267+1/Y267))</f>
        <v>12014.30961544676</v>
      </c>
      <c r="AE263" s="80"/>
      <c r="AF263" s="80"/>
      <c r="AG263" s="80"/>
      <c r="AH263" s="80"/>
      <c r="AI263" s="80"/>
      <c r="AJ263" s="80"/>
      <c r="AK263" s="81"/>
    </row>
    <row r="264" spans="6:37" x14ac:dyDescent="0.3">
      <c r="F264" s="82"/>
      <c r="G264" s="80"/>
      <c r="H264" s="80"/>
      <c r="I264" s="80"/>
      <c r="J264" s="80"/>
      <c r="K264" s="80"/>
      <c r="L264" s="80"/>
      <c r="M264" s="80"/>
      <c r="N264" s="80"/>
      <c r="O264" s="80"/>
      <c r="P264" s="80"/>
      <c r="Q264" s="80"/>
      <c r="R264" s="80"/>
      <c r="S264" s="82">
        <v>416</v>
      </c>
      <c r="T264" s="81">
        <v>290</v>
      </c>
      <c r="V264" s="82"/>
      <c r="W264" s="80"/>
      <c r="X264" s="84" t="str">
        <f>S259</f>
        <v>Before</v>
      </c>
      <c r="Y264" s="84" t="str">
        <f>T259</f>
        <v>After</v>
      </c>
      <c r="Z264" s="80"/>
      <c r="AA264" s="80"/>
      <c r="AB264" s="80"/>
      <c r="AC264" s="80"/>
      <c r="AD264" s="80"/>
      <c r="AE264" s="80"/>
      <c r="AF264" s="80"/>
      <c r="AG264" s="80"/>
      <c r="AH264" s="80"/>
      <c r="AI264" s="80"/>
      <c r="AJ264" s="80"/>
      <c r="AK264" s="81"/>
    </row>
    <row r="265" spans="6:37" x14ac:dyDescent="0.3">
      <c r="F265" s="82"/>
      <c r="G265" s="80"/>
      <c r="H265" s="96" t="str">
        <f>'Internet Provider Speeds 10.22'!B1</f>
        <v>AT&amp;T Upload Speed</v>
      </c>
      <c r="I265" s="96" t="str">
        <f>'Internet Provider Speeds 10.22'!H1</f>
        <v>Verizon Upload Speed</v>
      </c>
      <c r="J265" s="80"/>
      <c r="K265" s="80"/>
      <c r="L265" s="80"/>
      <c r="M265" s="80"/>
      <c r="N265" s="80"/>
      <c r="O265" s="80"/>
      <c r="P265" s="80"/>
      <c r="Q265" s="80"/>
      <c r="R265" s="80"/>
      <c r="S265" s="82">
        <v>426</v>
      </c>
      <c r="T265" s="81">
        <v>176</v>
      </c>
      <c r="V265" s="82"/>
      <c r="W265" s="80" t="s">
        <v>82</v>
      </c>
      <c r="X265" s="85">
        <f>S267</f>
        <v>312.14285714285717</v>
      </c>
      <c r="Y265" s="85">
        <f>T267</f>
        <v>226</v>
      </c>
      <c r="Z265" s="80"/>
      <c r="AA265" s="80"/>
      <c r="AB265" s="80" t="s">
        <v>41</v>
      </c>
      <c r="AC265" s="80" t="s">
        <v>354</v>
      </c>
      <c r="AD265" s="80"/>
      <c r="AE265" s="80"/>
      <c r="AF265" s="80"/>
      <c r="AG265" s="80"/>
      <c r="AH265" s="80"/>
      <c r="AI265" s="80"/>
      <c r="AJ265" s="80"/>
      <c r="AK265" s="81"/>
    </row>
    <row r="266" spans="6:37" ht="15" thickBot="1" x14ac:dyDescent="0.35">
      <c r="F266" s="82"/>
      <c r="G266" s="80" t="s">
        <v>82</v>
      </c>
      <c r="H266" s="97">
        <f>'Internet Provider Speeds 10.22'!B41</f>
        <v>23.1551282051282</v>
      </c>
      <c r="I266" s="97">
        <f>'Internet Provider Speeds 10.22'!H41</f>
        <v>29.090256410256416</v>
      </c>
      <c r="J266" s="80"/>
      <c r="K266" s="80"/>
      <c r="L266" s="80"/>
      <c r="M266" s="80"/>
      <c r="N266" s="80"/>
      <c r="O266" s="80"/>
      <c r="P266" s="80"/>
      <c r="Q266" s="80"/>
      <c r="R266" s="80"/>
      <c r="S266" s="89">
        <v>441</v>
      </c>
      <c r="T266" s="91">
        <v>290</v>
      </c>
      <c r="V266" s="82"/>
      <c r="W266" s="80" t="s">
        <v>83</v>
      </c>
      <c r="X266" s="85">
        <f>S269</f>
        <v>124.55176778007954</v>
      </c>
      <c r="Y266" s="85">
        <f>T269</f>
        <v>70.505318948289286</v>
      </c>
      <c r="Z266" s="80"/>
      <c r="AA266" s="80"/>
      <c r="AB266" s="80"/>
      <c r="AC266" s="80" t="s">
        <v>384</v>
      </c>
      <c r="AD266" s="80"/>
      <c r="AE266" s="80"/>
      <c r="AF266" s="80"/>
      <c r="AG266" s="80"/>
      <c r="AH266" s="80"/>
      <c r="AI266" s="80"/>
      <c r="AJ266" s="80"/>
      <c r="AK266" s="81"/>
    </row>
    <row r="267" spans="6:37" x14ac:dyDescent="0.3">
      <c r="F267" s="82"/>
      <c r="G267" s="80" t="s">
        <v>83</v>
      </c>
      <c r="H267" s="97">
        <f>'Internet Provider Speeds 10.22'!B43</f>
        <v>5.802643168960933</v>
      </c>
      <c r="I267" s="97">
        <f>'Internet Provider Speeds 10.22'!H43</f>
        <v>8.9327250180621238</v>
      </c>
      <c r="J267" s="80"/>
      <c r="K267" s="80"/>
      <c r="L267" s="80"/>
      <c r="M267" s="80"/>
      <c r="N267" s="80"/>
      <c r="O267" s="80"/>
      <c r="P267" s="80"/>
      <c r="Q267" s="80"/>
      <c r="R267" s="81"/>
      <c r="S267">
        <f>AVERAGE(S260:S266)</f>
        <v>312.14285714285717</v>
      </c>
      <c r="T267">
        <f>AVERAGE(T260:T266)</f>
        <v>226</v>
      </c>
      <c r="V267" s="82"/>
      <c r="W267" s="80" t="s">
        <v>84</v>
      </c>
      <c r="X267" s="85">
        <f>S268</f>
        <v>7</v>
      </c>
      <c r="Y267" s="85">
        <f>T268</f>
        <v>7</v>
      </c>
      <c r="Z267" s="80"/>
      <c r="AA267" s="80"/>
      <c r="AB267" s="80"/>
      <c r="AC267" s="80"/>
      <c r="AD267" s="80"/>
      <c r="AE267" s="80"/>
      <c r="AF267" s="80"/>
      <c r="AG267" s="80"/>
      <c r="AH267" s="80"/>
      <c r="AI267" s="80"/>
      <c r="AJ267" s="80"/>
      <c r="AK267" s="81"/>
    </row>
    <row r="268" spans="6:37" x14ac:dyDescent="0.3">
      <c r="F268" s="82"/>
      <c r="G268" s="80" t="s">
        <v>84</v>
      </c>
      <c r="H268" s="97">
        <f>'Internet Provider Speeds 10.22'!B42</f>
        <v>39</v>
      </c>
      <c r="I268" s="97">
        <f>'Internet Provider Speeds 10.22'!H42</f>
        <v>39</v>
      </c>
      <c r="J268" s="80"/>
      <c r="K268" s="80"/>
      <c r="L268" s="80"/>
      <c r="M268" s="80"/>
      <c r="N268" s="80"/>
      <c r="O268" s="80"/>
      <c r="P268" s="80"/>
      <c r="Q268" s="80"/>
      <c r="R268" s="81"/>
      <c r="S268">
        <f>COUNT(S260:S266)</f>
        <v>7</v>
      </c>
      <c r="T268">
        <f>COUNT(T260:T266)</f>
        <v>7</v>
      </c>
      <c r="V268" s="82"/>
      <c r="W268" s="80"/>
      <c r="X268" s="85"/>
      <c r="Y268" s="85"/>
      <c r="Z268" s="80"/>
      <c r="AA268" s="80"/>
      <c r="AB268" s="80"/>
      <c r="AC268" s="80"/>
      <c r="AD268" s="80"/>
      <c r="AE268" s="80"/>
      <c r="AF268" s="80"/>
      <c r="AG268" s="80"/>
      <c r="AH268" s="80"/>
      <c r="AI268" s="80"/>
      <c r="AJ268" s="80"/>
      <c r="AK268" s="81"/>
    </row>
    <row r="269" spans="6:37" ht="28.8" x14ac:dyDescent="0.3">
      <c r="F269" s="82"/>
      <c r="G269" s="80"/>
      <c r="H269" s="85"/>
      <c r="I269" s="85"/>
      <c r="J269" s="80"/>
      <c r="K269" s="80"/>
      <c r="L269" s="80"/>
      <c r="M269" s="80"/>
      <c r="N269" s="80"/>
      <c r="O269" s="80"/>
      <c r="P269" s="80"/>
      <c r="Q269" s="80"/>
      <c r="R269" s="81"/>
      <c r="S269">
        <f>_xlfn.STDEV.S(S260:S266)</f>
        <v>124.55176778007954</v>
      </c>
      <c r="T269">
        <f>_xlfn.STDEV.S(T260:T266)</f>
        <v>70.505318948289286</v>
      </c>
      <c r="V269" s="82"/>
      <c r="W269" s="86" t="s">
        <v>85</v>
      </c>
      <c r="X269" s="87">
        <f>((X267-1)*X266^2+(Y267-1)*Y266^2)/(X267-1+Y267-1)</f>
        <v>10242.071428571429</v>
      </c>
      <c r="Y269" s="85"/>
      <c r="Z269" s="80"/>
      <c r="AA269" s="80"/>
      <c r="AB269" s="80"/>
      <c r="AC269" s="80"/>
      <c r="AD269" s="80"/>
      <c r="AE269" s="80"/>
      <c r="AF269" s="80"/>
      <c r="AG269" s="80"/>
      <c r="AH269" s="80"/>
      <c r="AI269" s="80"/>
      <c r="AJ269" s="80"/>
      <c r="AK269" s="81"/>
    </row>
    <row r="270" spans="6:37" ht="28.8" x14ac:dyDescent="0.3">
      <c r="F270" s="82"/>
      <c r="G270" s="86" t="s">
        <v>85</v>
      </c>
      <c r="H270" s="87">
        <f>((H268-1)*H267^2+(I268-1)*I267^2)/(H268-1+I268-1)</f>
        <v>56.732121997300979</v>
      </c>
      <c r="I270" s="85"/>
      <c r="J270" s="80"/>
      <c r="K270" s="80"/>
      <c r="L270" s="80"/>
      <c r="M270" s="80"/>
      <c r="N270" s="80"/>
      <c r="O270" s="80"/>
      <c r="P270" s="80"/>
      <c r="Q270" s="80"/>
      <c r="R270" s="81"/>
      <c r="V270" s="82"/>
      <c r="W270" s="80"/>
      <c r="X270" s="80"/>
      <c r="Y270" s="80"/>
      <c r="Z270" s="80"/>
      <c r="AA270" s="80"/>
      <c r="AB270" s="80"/>
      <c r="AC270" s="80"/>
      <c r="AD270" s="80"/>
      <c r="AE270" s="80"/>
      <c r="AF270" s="80"/>
      <c r="AG270" s="80"/>
      <c r="AH270" s="80"/>
      <c r="AI270" s="80"/>
      <c r="AJ270" s="80"/>
      <c r="AK270" s="81"/>
    </row>
    <row r="271" spans="6:37" ht="15.6" x14ac:dyDescent="0.35">
      <c r="F271" s="82"/>
      <c r="G271" s="80"/>
      <c r="H271" s="80"/>
      <c r="I271" s="80"/>
      <c r="J271" s="80"/>
      <c r="K271" s="80"/>
      <c r="L271" s="80"/>
      <c r="M271" s="80"/>
      <c r="N271" s="80"/>
      <c r="O271" s="80"/>
      <c r="P271" s="80"/>
      <c r="Q271" s="80"/>
      <c r="R271" s="81"/>
      <c r="V271" s="82"/>
      <c r="W271" s="80" t="s">
        <v>86</v>
      </c>
      <c r="X271" s="80">
        <f>((X265-Y265)-0)/SQRT((X269)*((1/X267)+(1/Y267)))</f>
        <v>1.5924264925560601</v>
      </c>
      <c r="Y271" s="80"/>
      <c r="Z271" s="80"/>
      <c r="AA271" s="80"/>
      <c r="AB271" s="80"/>
      <c r="AC271" s="80"/>
      <c r="AD271" s="80"/>
      <c r="AE271" s="80"/>
      <c r="AF271" s="80"/>
      <c r="AG271" s="80"/>
      <c r="AH271" s="80"/>
      <c r="AI271" s="80"/>
      <c r="AJ271" s="80"/>
      <c r="AK271" s="81"/>
    </row>
    <row r="272" spans="6:37" ht="15.6" x14ac:dyDescent="0.35">
      <c r="F272" s="82"/>
      <c r="G272" s="80" t="s">
        <v>86</v>
      </c>
      <c r="H272" s="80">
        <f>((H266-I266)-0)/SQRT((H270)*((1/H268)+(1/I268)))</f>
        <v>-3.479628635756769</v>
      </c>
      <c r="I272" s="80"/>
      <c r="J272" s="80"/>
      <c r="K272" s="80"/>
      <c r="L272" s="80"/>
      <c r="M272" s="80"/>
      <c r="N272" s="80"/>
      <c r="O272" s="80"/>
      <c r="P272" s="80"/>
      <c r="Q272" s="80"/>
      <c r="R272" s="81"/>
      <c r="V272" s="82"/>
      <c r="W272" s="80"/>
      <c r="X272" s="80"/>
      <c r="Y272" s="80"/>
      <c r="Z272" s="80"/>
      <c r="AA272" s="80"/>
      <c r="AB272" s="80"/>
      <c r="AC272" s="80"/>
      <c r="AD272" s="80"/>
      <c r="AE272" s="80"/>
      <c r="AF272" s="80"/>
      <c r="AG272" s="80"/>
      <c r="AH272" s="80"/>
      <c r="AI272" s="80"/>
      <c r="AJ272" s="80"/>
      <c r="AK272" s="81"/>
    </row>
    <row r="273" spans="6:37" x14ac:dyDescent="0.3">
      <c r="F273" s="82"/>
      <c r="G273" s="80"/>
      <c r="H273" s="80"/>
      <c r="I273" s="80"/>
      <c r="J273" s="80"/>
      <c r="K273" s="80"/>
      <c r="L273" s="80"/>
      <c r="M273" s="80"/>
      <c r="N273" s="80"/>
      <c r="O273" s="80"/>
      <c r="P273" s="80"/>
      <c r="Q273" s="80"/>
      <c r="R273" s="81"/>
      <c r="V273" s="77"/>
      <c r="W273" s="80" t="s">
        <v>88</v>
      </c>
      <c r="X273" s="88"/>
      <c r="Y273" s="80"/>
      <c r="Z273" s="80"/>
      <c r="AA273" s="80"/>
      <c r="AB273" s="80"/>
      <c r="AC273" s="80"/>
      <c r="AD273" s="80"/>
      <c r="AE273" s="80"/>
      <c r="AF273" s="80"/>
      <c r="AG273" s="80"/>
      <c r="AH273" s="80"/>
      <c r="AI273" s="80"/>
      <c r="AJ273" s="80"/>
      <c r="AK273" s="81"/>
    </row>
    <row r="274" spans="6:37" ht="15.6" x14ac:dyDescent="0.35">
      <c r="F274" s="82"/>
      <c r="G274" s="80" t="s">
        <v>88</v>
      </c>
      <c r="H274" s="88"/>
      <c r="I274" s="80"/>
      <c r="J274" s="80"/>
      <c r="K274" s="80"/>
      <c r="L274" s="80"/>
      <c r="M274" s="80"/>
      <c r="N274" s="80"/>
      <c r="O274" s="80"/>
      <c r="P274" s="80"/>
      <c r="Q274" s="80"/>
      <c r="R274" s="81"/>
      <c r="V274" s="82"/>
      <c r="W274" s="80" t="s">
        <v>94</v>
      </c>
      <c r="X274" s="80">
        <f>X267</f>
        <v>7</v>
      </c>
      <c r="Y274" s="80"/>
      <c r="Z274" s="80"/>
      <c r="AA274" s="80"/>
      <c r="AB274" s="80"/>
      <c r="AC274" s="80"/>
      <c r="AD274" s="80"/>
      <c r="AE274" s="80"/>
      <c r="AF274" s="80"/>
      <c r="AG274" s="80"/>
      <c r="AH274" s="80"/>
      <c r="AI274" s="80"/>
      <c r="AJ274" s="80"/>
      <c r="AK274" s="81"/>
    </row>
    <row r="275" spans="6:37" ht="15.6" x14ac:dyDescent="0.35">
      <c r="F275" s="82"/>
      <c r="G275" s="80" t="s">
        <v>94</v>
      </c>
      <c r="H275" s="80">
        <f>H268</f>
        <v>39</v>
      </c>
      <c r="I275" s="80"/>
      <c r="J275" s="80"/>
      <c r="K275" s="80"/>
      <c r="L275" s="80"/>
      <c r="M275" s="80"/>
      <c r="N275" s="80"/>
      <c r="O275" s="80"/>
      <c r="P275" s="80"/>
      <c r="Q275" s="80"/>
      <c r="R275" s="81"/>
      <c r="V275" s="82"/>
      <c r="W275" s="80" t="s">
        <v>74</v>
      </c>
      <c r="X275" s="80">
        <f>Y267</f>
        <v>7</v>
      </c>
      <c r="Y275" s="80"/>
      <c r="Z275" s="80"/>
      <c r="AA275" s="80"/>
      <c r="AB275" s="80"/>
      <c r="AC275" s="80"/>
      <c r="AD275" s="80"/>
      <c r="AE275" s="80"/>
      <c r="AF275" s="80"/>
      <c r="AG275" s="80"/>
      <c r="AH275" s="80"/>
      <c r="AI275" s="80"/>
      <c r="AJ275" s="80"/>
      <c r="AK275" s="81"/>
    </row>
    <row r="276" spans="6:37" ht="15.6" x14ac:dyDescent="0.35">
      <c r="F276" s="82"/>
      <c r="G276" s="80" t="s">
        <v>74</v>
      </c>
      <c r="H276" s="80">
        <f>I268</f>
        <v>39</v>
      </c>
      <c r="I276" s="80"/>
      <c r="J276" s="80"/>
      <c r="K276" s="80"/>
      <c r="L276" s="80"/>
      <c r="M276" s="99" t="s">
        <v>41</v>
      </c>
      <c r="N276" s="80" t="s">
        <v>307</v>
      </c>
      <c r="O276" s="80"/>
      <c r="P276" s="80"/>
      <c r="Q276" s="80"/>
      <c r="R276" s="81"/>
      <c r="V276" s="82"/>
      <c r="W276" s="80" t="s">
        <v>75</v>
      </c>
      <c r="X276" s="80">
        <f>X274-1+X275-1</f>
        <v>12</v>
      </c>
      <c r="Y276" s="80"/>
      <c r="Z276" s="80"/>
      <c r="AA276" s="80"/>
      <c r="AB276" s="80"/>
      <c r="AC276" s="80"/>
      <c r="AD276" s="80"/>
      <c r="AE276" s="80"/>
      <c r="AF276" s="80"/>
      <c r="AG276" s="80"/>
      <c r="AH276" s="80"/>
      <c r="AI276" s="80"/>
      <c r="AJ276" s="80"/>
      <c r="AK276" s="81"/>
    </row>
    <row r="277" spans="6:37" ht="15.6" x14ac:dyDescent="0.35">
      <c r="F277" s="82"/>
      <c r="G277" s="80" t="s">
        <v>75</v>
      </c>
      <c r="H277" s="80">
        <f>H275-1+H276-1</f>
        <v>76</v>
      </c>
      <c r="I277" s="80"/>
      <c r="J277" s="80"/>
      <c r="K277" s="80"/>
      <c r="L277" s="80"/>
      <c r="M277" s="80"/>
      <c r="N277" s="80" t="s">
        <v>308</v>
      </c>
      <c r="O277" s="80">
        <f>(H266-I266)-H284*H270*(SQRT(1/H268+1/I268))</f>
        <v>-31.522735292597872</v>
      </c>
      <c r="P277" s="80"/>
      <c r="Q277" s="80"/>
      <c r="R277" s="81"/>
      <c r="V277" s="82"/>
      <c r="W277" s="80"/>
      <c r="X277" s="80"/>
      <c r="Y277" s="80"/>
      <c r="Z277" s="80"/>
      <c r="AA277" s="80"/>
      <c r="AB277" s="80"/>
      <c r="AC277" s="80"/>
      <c r="AD277" s="80"/>
      <c r="AE277" s="80"/>
      <c r="AF277" s="80"/>
      <c r="AG277" s="80"/>
      <c r="AH277" s="80"/>
      <c r="AI277" s="80"/>
      <c r="AJ277" s="80"/>
      <c r="AK277" s="81"/>
    </row>
    <row r="278" spans="6:37" x14ac:dyDescent="0.3">
      <c r="F278" s="82"/>
      <c r="G278" s="80"/>
      <c r="H278" s="80"/>
      <c r="I278" s="80"/>
      <c r="J278" s="80"/>
      <c r="K278" s="80"/>
      <c r="L278" s="80"/>
      <c r="M278" s="80"/>
      <c r="N278" s="80" t="s">
        <v>309</v>
      </c>
      <c r="O278" s="80">
        <f>(H266-I266)+H284*H270*(SQRT(1/H268+1/I268))</f>
        <v>19.652478882341441</v>
      </c>
      <c r="P278" s="80"/>
      <c r="Q278" s="80"/>
      <c r="R278" s="81"/>
      <c r="V278" s="82"/>
      <c r="W278" s="80" t="s">
        <v>60</v>
      </c>
      <c r="X278" s="80"/>
      <c r="Y278" s="80"/>
      <c r="Z278" s="80"/>
      <c r="AA278" s="80"/>
      <c r="AB278" s="80"/>
      <c r="AC278" s="80"/>
      <c r="AD278" s="80"/>
      <c r="AE278" s="80"/>
      <c r="AF278" s="80"/>
      <c r="AG278" s="80"/>
      <c r="AH278" s="80"/>
      <c r="AI278" s="80"/>
      <c r="AJ278" s="80"/>
      <c r="AK278" s="81"/>
    </row>
    <row r="279" spans="6:37" x14ac:dyDescent="0.3">
      <c r="F279" s="82"/>
      <c r="G279" s="80" t="s">
        <v>60</v>
      </c>
      <c r="H279" s="80"/>
      <c r="I279" s="80"/>
      <c r="J279" s="80"/>
      <c r="K279" s="80"/>
      <c r="L279" s="80"/>
      <c r="M279" s="80"/>
      <c r="N279" s="80"/>
      <c r="O279" s="80"/>
      <c r="P279" s="80"/>
      <c r="Q279" s="80"/>
      <c r="R279" s="81"/>
      <c r="V279" s="82"/>
      <c r="W279" s="79" t="s">
        <v>45</v>
      </c>
      <c r="X279" s="80">
        <v>0.05</v>
      </c>
      <c r="Y279" s="80"/>
      <c r="Z279" s="80"/>
      <c r="AA279" s="80"/>
      <c r="AB279" s="80"/>
      <c r="AC279" s="80"/>
      <c r="AD279" s="80"/>
      <c r="AE279" s="80"/>
      <c r="AF279" s="80"/>
      <c r="AG279" s="80"/>
      <c r="AH279" s="80"/>
      <c r="AI279" s="80"/>
      <c r="AJ279" s="80"/>
      <c r="AK279" s="81"/>
    </row>
    <row r="280" spans="6:37" x14ac:dyDescent="0.3">
      <c r="F280" s="82"/>
      <c r="G280" s="79" t="s">
        <v>45</v>
      </c>
      <c r="H280" s="80">
        <v>0.05</v>
      </c>
      <c r="I280" s="80"/>
      <c r="J280" s="80"/>
      <c r="K280" s="80"/>
      <c r="L280" s="80"/>
      <c r="M280" s="80"/>
      <c r="N280" s="80"/>
      <c r="O280" s="80"/>
      <c r="P280" s="80"/>
      <c r="Q280" s="80"/>
      <c r="R280" s="81"/>
      <c r="V280" s="82"/>
      <c r="W280" s="80" t="s">
        <v>92</v>
      </c>
      <c r="X280" s="80">
        <f>X279/2</f>
        <v>2.5000000000000001E-2</v>
      </c>
      <c r="Y280" s="80" t="s">
        <v>91</v>
      </c>
      <c r="Z280" s="80"/>
      <c r="AA280" s="80"/>
      <c r="AB280" s="80"/>
      <c r="AC280" s="80"/>
      <c r="AD280" s="80"/>
      <c r="AE280" s="80"/>
      <c r="AF280" s="80"/>
      <c r="AG280" s="80"/>
      <c r="AH280" s="80"/>
      <c r="AI280" s="80"/>
      <c r="AJ280" s="80"/>
      <c r="AK280" s="81"/>
    </row>
    <row r="281" spans="6:37" ht="15" x14ac:dyDescent="0.35">
      <c r="F281" s="82"/>
      <c r="G281" s="80" t="s">
        <v>92</v>
      </c>
      <c r="H281" s="80">
        <f>H280/2</f>
        <v>2.5000000000000001E-2</v>
      </c>
      <c r="I281" s="80" t="s">
        <v>91</v>
      </c>
      <c r="J281" s="80"/>
      <c r="K281" s="80"/>
      <c r="L281" s="80"/>
      <c r="M281" s="80"/>
      <c r="N281" s="80"/>
      <c r="O281" s="80"/>
      <c r="P281" s="80"/>
      <c r="Q281" s="80"/>
      <c r="R281" s="81"/>
      <c r="V281" s="82"/>
      <c r="W281" s="80" t="s">
        <v>95</v>
      </c>
      <c r="X281" s="80">
        <f>ABS(_xlfn.T.INV(X280,X276))</f>
        <v>2.1788128296672284</v>
      </c>
      <c r="Y281" s="80" t="s">
        <v>49</v>
      </c>
      <c r="Z281" s="80"/>
      <c r="AA281" s="80"/>
      <c r="AB281" s="80"/>
      <c r="AC281" s="80"/>
      <c r="AD281" s="80"/>
      <c r="AE281" s="80"/>
      <c r="AF281" s="80"/>
      <c r="AG281" s="80"/>
      <c r="AH281" s="80"/>
      <c r="AI281" s="80"/>
      <c r="AJ281" s="80"/>
      <c r="AK281" s="81"/>
    </row>
    <row r="282" spans="6:37" ht="15" x14ac:dyDescent="0.35">
      <c r="F282" s="82"/>
      <c r="G282" s="80" t="s">
        <v>95</v>
      </c>
      <c r="H282" s="80">
        <f>ABS(_xlfn.T.INV(H281,H277))</f>
        <v>1.991672609644662</v>
      </c>
      <c r="I282" s="80" t="s">
        <v>49</v>
      </c>
      <c r="J282" s="80"/>
      <c r="K282" s="80"/>
      <c r="L282" s="80"/>
      <c r="M282" s="80"/>
      <c r="N282" s="80"/>
      <c r="O282" s="80"/>
      <c r="P282" s="80"/>
      <c r="Q282" s="80"/>
      <c r="R282" s="81"/>
      <c r="V282" s="82"/>
      <c r="W282" s="80"/>
      <c r="X282" s="80"/>
      <c r="Y282" s="80"/>
      <c r="Z282" s="80"/>
      <c r="AA282" s="80"/>
      <c r="AB282" s="80"/>
      <c r="AC282" s="80"/>
      <c r="AD282" s="80"/>
      <c r="AE282" s="80"/>
      <c r="AF282" s="80"/>
      <c r="AG282" s="80"/>
      <c r="AH282" s="80"/>
      <c r="AI282" s="80"/>
      <c r="AJ282" s="80"/>
      <c r="AK282" s="81"/>
    </row>
    <row r="283" spans="6:37" x14ac:dyDescent="0.3">
      <c r="F283" s="82"/>
      <c r="G283" s="80"/>
      <c r="H283" s="80"/>
      <c r="I283" s="80"/>
      <c r="J283" s="80"/>
      <c r="K283" s="80"/>
      <c r="L283" s="80"/>
      <c r="M283" s="80"/>
      <c r="N283" s="80"/>
      <c r="O283" s="80"/>
      <c r="P283" s="80"/>
      <c r="Q283" s="80"/>
      <c r="R283" s="81"/>
      <c r="V283" s="82"/>
      <c r="W283" s="80" t="s">
        <v>44</v>
      </c>
      <c r="X283" s="88">
        <f>X281</f>
        <v>2.1788128296672284</v>
      </c>
      <c r="Y283" s="80"/>
      <c r="Z283" s="80"/>
      <c r="AA283" s="80"/>
      <c r="AB283" s="80"/>
      <c r="AC283" s="80"/>
      <c r="AD283" s="80"/>
      <c r="AE283" s="80"/>
      <c r="AF283" s="80"/>
      <c r="AG283" s="80"/>
      <c r="AH283" s="80"/>
      <c r="AI283" s="80"/>
      <c r="AJ283" s="80"/>
      <c r="AK283" s="81"/>
    </row>
    <row r="284" spans="6:37" x14ac:dyDescent="0.3">
      <c r="F284" s="82"/>
      <c r="G284" s="80" t="s">
        <v>44</v>
      </c>
      <c r="H284" s="88">
        <f>H282</f>
        <v>1.991672609644662</v>
      </c>
      <c r="I284" s="80"/>
      <c r="J284" s="80"/>
      <c r="K284" s="80"/>
      <c r="L284" s="80"/>
      <c r="M284" s="80"/>
      <c r="N284" s="80"/>
      <c r="O284" s="80"/>
      <c r="P284" s="80"/>
      <c r="Q284" s="80"/>
      <c r="R284" s="81"/>
      <c r="V284" s="82"/>
      <c r="W284" s="80"/>
      <c r="X284" s="88"/>
      <c r="Y284" s="80"/>
      <c r="Z284" s="80"/>
      <c r="AA284" s="80"/>
      <c r="AB284" s="80"/>
      <c r="AC284" s="80"/>
      <c r="AD284" s="80"/>
      <c r="AE284" s="80"/>
      <c r="AF284" s="80"/>
      <c r="AG284" s="80"/>
      <c r="AH284" s="80"/>
      <c r="AI284" s="80"/>
      <c r="AJ284" s="80"/>
      <c r="AK284" s="81"/>
    </row>
    <row r="285" spans="6:37" x14ac:dyDescent="0.3">
      <c r="F285" s="82"/>
      <c r="G285" s="80"/>
      <c r="H285" s="88"/>
      <c r="I285" s="80"/>
      <c r="J285" s="80"/>
      <c r="K285" s="80"/>
      <c r="L285" s="80"/>
      <c r="M285" s="80"/>
      <c r="N285" s="80"/>
      <c r="O285" s="80"/>
      <c r="P285" s="80"/>
      <c r="Q285" s="80"/>
      <c r="R285" s="81"/>
      <c r="V285" s="82" t="s">
        <v>87</v>
      </c>
      <c r="W285" s="80" t="s">
        <v>55</v>
      </c>
      <c r="X285" s="80">
        <f>1-_xlfn.T.DIST(X271,X276,TRUE)</f>
        <v>6.8636794839658455E-2</v>
      </c>
      <c r="Y285" s="80" t="s">
        <v>382</v>
      </c>
      <c r="Z285" s="80"/>
      <c r="AA285" s="80"/>
      <c r="AB285" s="80"/>
      <c r="AC285" s="80"/>
      <c r="AD285" s="80"/>
      <c r="AE285" s="80"/>
      <c r="AF285" s="80"/>
      <c r="AG285" s="80"/>
      <c r="AH285" s="80"/>
      <c r="AI285" s="80"/>
      <c r="AJ285" s="80"/>
      <c r="AK285" s="81"/>
    </row>
    <row r="286" spans="6:37" x14ac:dyDescent="0.3">
      <c r="F286" s="82"/>
      <c r="G286" s="80" t="s">
        <v>55</v>
      </c>
      <c r="H286" s="80">
        <f>_xlfn.T.DIST.2T(-H272,H277)</f>
        <v>8.3482606465908298E-4</v>
      </c>
      <c r="I286" s="80" t="s">
        <v>348</v>
      </c>
      <c r="J286" s="80"/>
      <c r="K286" s="80"/>
      <c r="L286" s="80"/>
      <c r="M286" s="80"/>
      <c r="N286" s="80"/>
      <c r="O286" s="80"/>
      <c r="P286" s="80"/>
      <c r="Q286" s="80"/>
      <c r="R286" s="81"/>
      <c r="V286" s="82"/>
      <c r="W286" s="102" t="s">
        <v>383</v>
      </c>
      <c r="X286" s="80"/>
      <c r="Y286" s="80"/>
      <c r="Z286" s="80"/>
      <c r="AA286" s="80"/>
      <c r="AB286" s="80"/>
      <c r="AC286" s="80"/>
      <c r="AD286" s="80"/>
      <c r="AE286" s="80"/>
      <c r="AF286" s="80"/>
      <c r="AG286" s="80"/>
      <c r="AH286" s="80"/>
      <c r="AI286" s="80"/>
      <c r="AJ286" s="80"/>
      <c r="AK286" s="81"/>
    </row>
    <row r="287" spans="6:37" x14ac:dyDescent="0.3">
      <c r="F287" s="77" t="s">
        <v>87</v>
      </c>
      <c r="G287" s="80" t="s">
        <v>349</v>
      </c>
      <c r="H287" s="80"/>
      <c r="I287" s="80"/>
      <c r="J287" s="80"/>
      <c r="K287" s="80"/>
      <c r="L287" s="80"/>
      <c r="M287" s="80"/>
      <c r="N287" s="80"/>
      <c r="O287" s="80"/>
      <c r="P287" s="80"/>
      <c r="Q287" s="80"/>
      <c r="R287" s="81"/>
      <c r="V287" s="82"/>
      <c r="W287" s="80"/>
      <c r="X287" s="80"/>
      <c r="Y287" s="80"/>
      <c r="Z287" s="80"/>
      <c r="AA287" s="80"/>
      <c r="AB287" s="80"/>
      <c r="AC287" s="80"/>
      <c r="AD287" s="80"/>
      <c r="AE287" s="80"/>
      <c r="AF287" s="80"/>
      <c r="AG287" s="80"/>
      <c r="AH287" s="80"/>
      <c r="AI287" s="80"/>
      <c r="AJ287" s="80"/>
      <c r="AK287" s="81"/>
    </row>
    <row r="288" spans="6:37" ht="15" thickBot="1" x14ac:dyDescent="0.35">
      <c r="F288" s="89"/>
      <c r="G288" s="90"/>
      <c r="H288" s="90"/>
      <c r="I288" s="90"/>
      <c r="J288" s="90"/>
      <c r="K288" s="90"/>
      <c r="L288" s="90"/>
      <c r="M288" s="90"/>
      <c r="N288" s="90"/>
      <c r="O288" s="90"/>
      <c r="P288" s="90"/>
      <c r="Q288" s="90"/>
      <c r="R288" s="91"/>
      <c r="V288" s="82"/>
      <c r="W288" s="80"/>
      <c r="X288" s="80"/>
      <c r="Y288" s="80"/>
      <c r="Z288" s="80"/>
      <c r="AA288" s="80"/>
      <c r="AB288" s="80"/>
      <c r="AC288" s="80"/>
      <c r="AD288" s="80"/>
      <c r="AE288" s="80"/>
      <c r="AF288" s="80"/>
      <c r="AG288" s="80"/>
      <c r="AH288" s="80"/>
      <c r="AI288" s="80"/>
      <c r="AJ288" s="80"/>
      <c r="AK288" s="81"/>
    </row>
    <row r="289" spans="1:37" ht="15" thickBot="1" x14ac:dyDescent="0.35">
      <c r="V289" s="89"/>
      <c r="W289" s="90"/>
      <c r="X289" s="90"/>
      <c r="Y289" s="90"/>
      <c r="Z289" s="90"/>
      <c r="AA289" s="90"/>
      <c r="AB289" s="90"/>
      <c r="AC289" s="90"/>
      <c r="AD289" s="90"/>
      <c r="AE289" s="90"/>
      <c r="AF289" s="90"/>
      <c r="AG289" s="90"/>
      <c r="AH289" s="90"/>
      <c r="AI289" s="90"/>
      <c r="AJ289" s="90"/>
      <c r="AK289" s="91"/>
    </row>
    <row r="292" spans="1:37" x14ac:dyDescent="0.3">
      <c r="A292" t="s">
        <v>76</v>
      </c>
      <c r="B292" t="s">
        <v>361</v>
      </c>
      <c r="C292">
        <v>100</v>
      </c>
      <c r="D292" t="s">
        <v>369</v>
      </c>
      <c r="E292">
        <v>2.5760000000000001</v>
      </c>
    </row>
    <row r="293" spans="1:37" x14ac:dyDescent="0.3">
      <c r="B293" t="s">
        <v>362</v>
      </c>
      <c r="C293">
        <v>50</v>
      </c>
    </row>
    <row r="294" spans="1:37" x14ac:dyDescent="0.3">
      <c r="B294" t="s">
        <v>363</v>
      </c>
      <c r="C294">
        <v>45</v>
      </c>
      <c r="E294" t="s">
        <v>370</v>
      </c>
    </row>
    <row r="295" spans="1:37" x14ac:dyDescent="0.3">
      <c r="B295" t="s">
        <v>364</v>
      </c>
      <c r="C295">
        <v>25</v>
      </c>
      <c r="E295" t="s">
        <v>308</v>
      </c>
      <c r="F295">
        <f>(C296-C297)-E292*SQRT((C296*(1-C296)/C292)+C297*(1-C297)/C293)</f>
        <v>-0.27271602007938267</v>
      </c>
    </row>
    <row r="296" spans="1:37" x14ac:dyDescent="0.3">
      <c r="B296" t="s">
        <v>365</v>
      </c>
      <c r="C296">
        <f>C294/C292</f>
        <v>0.45</v>
      </c>
      <c r="E296" t="s">
        <v>309</v>
      </c>
      <c r="F296">
        <f>(C296-C297)+E292*SQRT((C296*(1-C296)/C292)+C297*(1-C297)/C293)</f>
        <v>0.17271602007938272</v>
      </c>
    </row>
    <row r="297" spans="1:37" x14ac:dyDescent="0.3">
      <c r="B297" t="s">
        <v>366</v>
      </c>
      <c r="C297">
        <f>C295/C293</f>
        <v>0.5</v>
      </c>
    </row>
    <row r="298" spans="1:37" x14ac:dyDescent="0.3">
      <c r="B298" t="s">
        <v>367</v>
      </c>
      <c r="C298">
        <f>(C294+C295)/(C292+C293)</f>
        <v>0.46666666666666667</v>
      </c>
      <c r="E298" t="s">
        <v>371</v>
      </c>
    </row>
    <row r="299" spans="1:37" x14ac:dyDescent="0.3">
      <c r="B299" t="s">
        <v>368</v>
      </c>
      <c r="C299">
        <f xml:space="preserve"> (C296-C297)/(SQRT(C298*(1-C298)*(1/C292+1/C293)))</f>
        <v>-0.57863756235784458</v>
      </c>
      <c r="E299" t="s">
        <v>372</v>
      </c>
    </row>
    <row r="300" spans="1:37" ht="15" thickBot="1" x14ac:dyDescent="0.35"/>
    <row r="301" spans="1:37" x14ac:dyDescent="0.3">
      <c r="F301" s="98" t="s">
        <v>374</v>
      </c>
      <c r="G301" s="75"/>
      <c r="H301" s="75"/>
      <c r="I301" s="75"/>
      <c r="J301" s="75"/>
      <c r="K301" s="75"/>
      <c r="L301" s="76"/>
    </row>
    <row r="302" spans="1:37" ht="15.6" x14ac:dyDescent="0.35">
      <c r="F302" s="82" t="s">
        <v>76</v>
      </c>
      <c r="G302" s="78" t="s">
        <v>2</v>
      </c>
      <c r="H302" s="80" t="s">
        <v>375</v>
      </c>
      <c r="I302" s="80"/>
      <c r="J302" s="80"/>
      <c r="K302" s="80"/>
      <c r="L302" s="81"/>
    </row>
    <row r="303" spans="1:37" ht="15.6" x14ac:dyDescent="0.35">
      <c r="F303" s="82"/>
      <c r="G303" s="78" t="s">
        <v>16</v>
      </c>
      <c r="H303" s="80" t="s">
        <v>376</v>
      </c>
      <c r="I303" s="80"/>
      <c r="J303" s="80"/>
      <c r="K303" s="80"/>
      <c r="L303" s="81"/>
    </row>
    <row r="304" spans="1:37" x14ac:dyDescent="0.3">
      <c r="F304" s="82"/>
      <c r="G304" s="80"/>
      <c r="H304" s="80"/>
      <c r="I304" s="80"/>
      <c r="J304" s="80"/>
      <c r="K304" s="80"/>
      <c r="L304" s="81"/>
    </row>
    <row r="305" spans="6:12" x14ac:dyDescent="0.3">
      <c r="F305" s="82"/>
      <c r="G305" s="80"/>
      <c r="H305" s="80"/>
      <c r="I305" s="80"/>
      <c r="J305" s="80"/>
      <c r="K305" s="80"/>
      <c r="L305" s="81"/>
    </row>
    <row r="306" spans="6:12" x14ac:dyDescent="0.3">
      <c r="F306" s="82"/>
      <c r="G306" s="80" t="s">
        <v>361</v>
      </c>
      <c r="H306" s="80">
        <v>423</v>
      </c>
      <c r="I306" s="80"/>
      <c r="J306" s="80"/>
      <c r="K306" s="80"/>
      <c r="L306" s="81"/>
    </row>
    <row r="307" spans="6:12" x14ac:dyDescent="0.3">
      <c r="F307" s="82"/>
      <c r="G307" s="80" t="s">
        <v>362</v>
      </c>
      <c r="H307" s="80">
        <v>192</v>
      </c>
      <c r="I307" s="80"/>
      <c r="J307" s="80"/>
      <c r="K307" s="80"/>
      <c r="L307" s="81"/>
    </row>
    <row r="308" spans="6:12" x14ac:dyDescent="0.3">
      <c r="F308" s="82"/>
      <c r="G308" s="80" t="s">
        <v>363</v>
      </c>
      <c r="H308" s="80">
        <v>326</v>
      </c>
      <c r="I308" s="80"/>
      <c r="J308" s="80"/>
      <c r="K308" s="80"/>
      <c r="L308" s="81"/>
    </row>
    <row r="309" spans="6:12" x14ac:dyDescent="0.3">
      <c r="F309" s="82"/>
      <c r="G309" s="80" t="s">
        <v>364</v>
      </c>
      <c r="H309" s="80">
        <v>167</v>
      </c>
      <c r="I309" s="80"/>
      <c r="J309" s="80"/>
      <c r="K309" s="80"/>
      <c r="L309" s="81"/>
    </row>
    <row r="310" spans="6:12" x14ac:dyDescent="0.3">
      <c r="F310" s="82"/>
      <c r="G310" s="80" t="s">
        <v>365</v>
      </c>
      <c r="H310" s="80">
        <f>H308/H306</f>
        <v>0.7706855791962175</v>
      </c>
      <c r="I310" s="80"/>
      <c r="J310" s="80"/>
      <c r="K310" s="80"/>
      <c r="L310" s="81"/>
    </row>
    <row r="311" spans="6:12" x14ac:dyDescent="0.3">
      <c r="F311" s="82"/>
      <c r="G311" s="80" t="s">
        <v>366</v>
      </c>
      <c r="H311" s="80">
        <f>H309/H307</f>
        <v>0.86979166666666663</v>
      </c>
      <c r="I311" s="80"/>
      <c r="J311" s="80"/>
      <c r="K311" s="80"/>
      <c r="L311" s="81"/>
    </row>
    <row r="312" spans="6:12" x14ac:dyDescent="0.3">
      <c r="F312" s="82"/>
      <c r="G312" s="80" t="s">
        <v>367</v>
      </c>
      <c r="H312" s="80">
        <f>(H308+H309)/(H306+H307)</f>
        <v>0.80162601626016261</v>
      </c>
      <c r="I312" s="80"/>
      <c r="J312" s="80"/>
      <c r="K312" s="80"/>
      <c r="L312" s="81"/>
    </row>
    <row r="313" spans="6:12" x14ac:dyDescent="0.3">
      <c r="F313" s="82"/>
      <c r="G313" s="80" t="s">
        <v>368</v>
      </c>
      <c r="H313" s="80">
        <f xml:space="preserve"> (H310-H311)/(SQRT(H312*(1-H312)*(1/H306+1/H307)))</f>
        <v>-2.8559809893695953</v>
      </c>
      <c r="I313" s="80"/>
      <c r="J313" s="80"/>
      <c r="K313" s="80"/>
      <c r="L313" s="81"/>
    </row>
    <row r="314" spans="6:12" x14ac:dyDescent="0.3">
      <c r="F314" s="82"/>
      <c r="G314" s="80"/>
      <c r="H314" s="80"/>
      <c r="I314" s="80"/>
      <c r="J314" s="80"/>
      <c r="K314" s="80"/>
      <c r="L314" s="81"/>
    </row>
    <row r="315" spans="6:12" x14ac:dyDescent="0.3">
      <c r="F315" s="82"/>
      <c r="G315" s="80" t="s">
        <v>369</v>
      </c>
      <c r="H315" s="80">
        <v>2.5760000000000001</v>
      </c>
      <c r="I315" s="80"/>
      <c r="J315" s="80"/>
      <c r="K315" s="80"/>
      <c r="L315" s="81"/>
    </row>
    <row r="316" spans="6:12" x14ac:dyDescent="0.3">
      <c r="F316" s="82" t="s">
        <v>87</v>
      </c>
      <c r="G316" s="80" t="s">
        <v>55</v>
      </c>
      <c r="H316" s="80">
        <f>1-_xlfn.NORM.S.DIST(H315,TRUE)</f>
        <v>4.9975323157349649E-3</v>
      </c>
      <c r="I316" s="80" t="s">
        <v>348</v>
      </c>
      <c r="J316" s="80"/>
      <c r="K316" s="80"/>
      <c r="L316" s="81"/>
    </row>
    <row r="317" spans="6:12" x14ac:dyDescent="0.3">
      <c r="F317" s="82"/>
      <c r="G317" s="102" t="s">
        <v>385</v>
      </c>
      <c r="H317" s="80"/>
      <c r="I317" s="80"/>
      <c r="J317" s="80"/>
      <c r="K317" s="80"/>
      <c r="L317" s="81"/>
    </row>
    <row r="318" spans="6:12" x14ac:dyDescent="0.3">
      <c r="F318" s="82" t="s">
        <v>38</v>
      </c>
      <c r="G318" s="80" t="s">
        <v>307</v>
      </c>
      <c r="H318" s="80"/>
      <c r="I318" s="80"/>
      <c r="J318" s="80"/>
      <c r="K318" s="80"/>
      <c r="L318" s="81"/>
    </row>
    <row r="319" spans="6:12" x14ac:dyDescent="0.3">
      <c r="F319" s="82"/>
      <c r="G319" s="80" t="s">
        <v>308</v>
      </c>
      <c r="H319" s="80">
        <f>(H310-H311)-H315*SQRT((H310*(1-H310)/H306)+H311*(1-H311)/H307)</f>
        <v>-0.18087796172815712</v>
      </c>
      <c r="I319" s="80"/>
      <c r="J319" s="80"/>
      <c r="K319" s="80"/>
      <c r="L319" s="81"/>
    </row>
    <row r="320" spans="6:12" x14ac:dyDescent="0.3">
      <c r="F320" s="82"/>
      <c r="G320" s="80" t="s">
        <v>309</v>
      </c>
      <c r="H320" s="80">
        <f>(H310-H311)+H315*SQRT((H310*(1-H310)/H306)+H311*(1-H311)/H307)</f>
        <v>-1.7334213212741131E-2</v>
      </c>
      <c r="I320" s="80"/>
      <c r="J320" s="80"/>
      <c r="K320" s="80"/>
      <c r="L320" s="81"/>
    </row>
    <row r="321" spans="6:12" ht="15" thickBot="1" x14ac:dyDescent="0.35">
      <c r="F321" s="89"/>
      <c r="G321" s="90"/>
      <c r="H321" s="90"/>
      <c r="I321" s="90"/>
      <c r="J321" s="90"/>
      <c r="K321" s="90"/>
      <c r="L321" s="91"/>
    </row>
    <row r="337" spans="6:8" x14ac:dyDescent="0.3">
      <c r="F337" t="s">
        <v>386</v>
      </c>
      <c r="G337">
        <f>'Accounting Partners 2 10.10 &amp;46'!H27/'Accounting Partners 2 10.10 &amp;46'!E27</f>
        <v>1.2003219371632889</v>
      </c>
    </row>
    <row r="338" spans="6:8" x14ac:dyDescent="0.3">
      <c r="F338" t="s">
        <v>400</v>
      </c>
      <c r="G338" s="4">
        <f>_xlfn.F.INV.RT(0.05,21,21)</f>
        <v>2.0841886231623064</v>
      </c>
    </row>
    <row r="339" spans="6:8" x14ac:dyDescent="0.3">
      <c r="F339" t="s">
        <v>436</v>
      </c>
    </row>
    <row r="341" spans="6:8" x14ac:dyDescent="0.3">
      <c r="F341" t="s">
        <v>437</v>
      </c>
      <c r="G341" t="s">
        <v>438</v>
      </c>
      <c r="H341">
        <v>0.80789999999999995</v>
      </c>
    </row>
    <row r="342" spans="6:8" x14ac:dyDescent="0.3">
      <c r="F342" t="s">
        <v>310</v>
      </c>
      <c r="G342" s="80" t="s">
        <v>439</v>
      </c>
    </row>
    <row r="343" spans="6:8" x14ac:dyDescent="0.3">
      <c r="F343" t="s">
        <v>41</v>
      </c>
      <c r="G343" t="s">
        <v>440</v>
      </c>
    </row>
    <row r="344" spans="6:8" x14ac:dyDescent="0.3">
      <c r="G344" t="s">
        <v>441</v>
      </c>
    </row>
  </sheetData>
  <mergeCells count="1">
    <mergeCell ref="S258:T258"/>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 9.1 </vt:lpstr>
      <vt:lpstr> 9.4 </vt:lpstr>
      <vt:lpstr> 9.2 </vt:lpstr>
      <vt:lpstr>Summary</vt:lpstr>
      <vt:lpstr>Problems 9.2, 5, 8, 12, 15, 16</vt:lpstr>
      <vt:lpstr>Problems 9.25, 27, 28, 29, 33</vt:lpstr>
      <vt:lpstr>Problems 9.46 &amp; 9.48</vt:lpstr>
      <vt:lpstr>Problems 9.57 &amp; 9.59</vt:lpstr>
      <vt:lpstr>Problem 10.7-10.46</vt:lpstr>
      <vt:lpstr>Problem 11.1 - 11.26</vt:lpstr>
      <vt:lpstr>Fast Casual 9.28</vt:lpstr>
      <vt:lpstr>Insurnace 9.29</vt:lpstr>
      <vt:lpstr>Steel 9.33</vt:lpstr>
      <vt:lpstr>Accounting Partners 2 10.10 &amp;46</vt:lpstr>
      <vt:lpstr>Bank Waiting (1&amp;2) 10.12</vt:lpstr>
      <vt:lpstr>International Market 10.14</vt:lpstr>
      <vt:lpstr>Internet Provider Speeds 10.22</vt:lpstr>
      <vt:lpstr>International Market 2 11.8</vt:lpstr>
      <vt:lpstr>Glass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Schroeder, Susan L</dc:creator>
  <cp:lastModifiedBy>DELL</cp:lastModifiedBy>
  <dcterms:created xsi:type="dcterms:W3CDTF">2021-12-30T19:41:44Z</dcterms:created>
  <dcterms:modified xsi:type="dcterms:W3CDTF">2022-10-19T10:36:39Z</dcterms:modified>
</cp:coreProperties>
</file>